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350" windowWidth="15405" windowHeight="4755" tabRatio="615" activeTab="8"/>
  </bookViews>
  <sheets>
    <sheet name="49" sheetId="1" r:id="rId1"/>
    <sheet name="50・51" sheetId="2" r:id="rId2"/>
    <sheet name="52" sheetId="3" r:id="rId3"/>
    <sheet name="53" sheetId="4" r:id="rId4"/>
    <sheet name="54" sheetId="5" r:id="rId5"/>
    <sheet name="55" sheetId="6" r:id="rId6"/>
    <sheet name="56" sheetId="7" r:id="rId7"/>
    <sheet name="57・58" sheetId="8" r:id="rId8"/>
    <sheet name="59" sheetId="9" r:id="rId9"/>
  </sheets>
  <definedNames>
    <definedName name="_xlnm.Print_Area" localSheetId="0">'49'!$A$1:$AG$95</definedName>
    <definedName name="_xlnm.Print_Area" localSheetId="2">'52'!$BO$1:$BZ$77</definedName>
    <definedName name="_xlnm.Print_Area" localSheetId="3">'53'!$A$1:$P$31</definedName>
    <definedName name="_xlnm.Print_Area" localSheetId="5">'55'!$A$1:$AE$54</definedName>
    <definedName name="_xlnm.Print_Area" localSheetId="7">'57・58'!$A$1:$K$48</definedName>
    <definedName name="_xlnm.Print_Area" localSheetId="8">'59'!$A$1:$I$35</definedName>
  </definedNames>
  <calcPr fullCalcOnLoad="1" fullPrecision="0"/>
</workbook>
</file>

<file path=xl/sharedStrings.xml><?xml version="1.0" encoding="utf-8"?>
<sst xmlns="http://schemas.openxmlformats.org/spreadsheetml/2006/main" count="5138" uniqueCount="741">
  <si>
    <t>-</t>
  </si>
  <si>
    <t xml:space="preserve">   -</t>
  </si>
  <si>
    <t xml:space="preserve">  -</t>
  </si>
  <si>
    <t xml:space="preserve"> -</t>
  </si>
  <si>
    <t xml:space="preserve">    -</t>
  </si>
  <si>
    <t>5年</t>
  </si>
  <si>
    <t>6年</t>
  </si>
  <si>
    <t>7年</t>
  </si>
  <si>
    <t>8年</t>
  </si>
  <si>
    <t>9年</t>
  </si>
  <si>
    <t>10年</t>
  </si>
  <si>
    <t>（鵜住居）5年</t>
  </si>
  <si>
    <t>未　満</t>
  </si>
  <si>
    <t>以　上</t>
  </si>
  <si>
    <t>計</t>
  </si>
  <si>
    <t>動　　　　　　力　　　　　　船</t>
  </si>
  <si>
    <t>ｔ</t>
  </si>
  <si>
    <t>個 人 経 営</t>
  </si>
  <si>
    <t>会 社 経 営</t>
  </si>
  <si>
    <t>共 同 経 営</t>
  </si>
  <si>
    <t>漁 船 非 使 用</t>
  </si>
  <si>
    <t>無 動 力 船</t>
  </si>
  <si>
    <t>合     計</t>
  </si>
  <si>
    <t>大 型 定 置 網</t>
  </si>
  <si>
    <t>小 型 定 置 網</t>
  </si>
  <si>
    <t>わ か め 養 殖</t>
  </si>
  <si>
    <t>組　    織  　  別</t>
  </si>
  <si>
    <t>-</t>
  </si>
  <si>
    <t>合　　　計</t>
  </si>
  <si>
    <t>漁業地区</t>
  </si>
  <si>
    <t>ほたてがい 養 殖</t>
  </si>
  <si>
    <t>平成5年</t>
  </si>
  <si>
    <t>定置漁業</t>
  </si>
  <si>
    <t>漁船漁業</t>
  </si>
  <si>
    <t>小  計</t>
  </si>
  <si>
    <t>沿岸漁業</t>
  </si>
  <si>
    <t>沖合漁業</t>
  </si>
  <si>
    <t>遠洋漁業</t>
  </si>
  <si>
    <t>計</t>
  </si>
  <si>
    <t>養 殖 業</t>
  </si>
  <si>
    <t>海          面          漁          業</t>
  </si>
  <si>
    <t>合  計</t>
  </si>
  <si>
    <t>年</t>
  </si>
  <si>
    <t xml:space="preserve"> (単位：トン)</t>
  </si>
  <si>
    <t xml:space="preserve"> （１）生産量  　                                                    </t>
  </si>
  <si>
    <t>　近海いか釣</t>
  </si>
  <si>
    <t>　その他のはえ縄</t>
  </si>
  <si>
    <t>　沿岸まぐろはえ縄</t>
  </si>
  <si>
    <t xml:space="preserve">  近海まぐろはえ縄</t>
  </si>
  <si>
    <t xml:space="preserve">  遠洋まぐろはえ縄</t>
  </si>
  <si>
    <t xml:space="preserve">  小型定置網</t>
  </si>
  <si>
    <t xml:space="preserve">  大型定置網</t>
  </si>
  <si>
    <t xml:space="preserve">  その他の敷網</t>
  </si>
  <si>
    <t xml:space="preserve">  さんま棒受網</t>
  </si>
  <si>
    <t xml:space="preserve">  その他の刺し網</t>
  </si>
  <si>
    <t xml:space="preserve">  かじき等流し網</t>
  </si>
  <si>
    <t xml:space="preserve">  中･小型まき網 1そうまき</t>
  </si>
  <si>
    <t xml:space="preserve">  船びき網  ひき寄せ</t>
  </si>
  <si>
    <t xml:space="preserve">  船びき網  ひき回し</t>
  </si>
  <si>
    <t xml:space="preserve">  小型底びき網(縦びきその他)</t>
  </si>
  <si>
    <t xml:space="preserve">  沖合底びき網 1そうびき</t>
  </si>
  <si>
    <t>唐    丹</t>
  </si>
  <si>
    <t>釜    石</t>
  </si>
  <si>
    <t>釜石東部</t>
  </si>
  <si>
    <t>合    計</t>
  </si>
  <si>
    <t>　沿岸いか釣</t>
  </si>
  <si>
    <t xml:space="preserve">  （２）生産額                                                     </t>
  </si>
  <si>
    <t xml:space="preserve">   10</t>
  </si>
  <si>
    <t>(単位：トン)</t>
  </si>
  <si>
    <t xml:space="preserve">平成９年                                                   </t>
  </si>
  <si>
    <t>　ひき縄釣</t>
  </si>
  <si>
    <t>　その他の釣</t>
  </si>
  <si>
    <t>　潜水器漁業</t>
  </si>
  <si>
    <t>　採  貝</t>
  </si>
  <si>
    <t>　採  藻</t>
  </si>
  <si>
    <t>　その他の漁業</t>
  </si>
  <si>
    <t xml:space="preserve">平成８年                                                   </t>
  </si>
  <si>
    <t xml:space="preserve">    めばち</t>
  </si>
  <si>
    <t>平成１０年　　　　　　　　　　　　　　　　　　　　　　</t>
  </si>
  <si>
    <t>50  海面漁業（魚種別漁獲量）</t>
  </si>
  <si>
    <t>こんぶ</t>
  </si>
  <si>
    <t>ほたて</t>
  </si>
  <si>
    <t>その他</t>
  </si>
  <si>
    <t>年</t>
  </si>
  <si>
    <t>（２）　生産額</t>
  </si>
  <si>
    <t>（単位：トン）</t>
  </si>
  <si>
    <t>（単位：百万円）</t>
  </si>
  <si>
    <t>資料：釜石漁連地方卸売市場水揚統計</t>
  </si>
  <si>
    <t>金      額</t>
  </si>
  <si>
    <t>数    量</t>
  </si>
  <si>
    <t>隻   数</t>
  </si>
  <si>
    <t>平  成  １０  年  度</t>
  </si>
  <si>
    <t>平  成  ９  年  度</t>
  </si>
  <si>
    <t>（単位：隻、ｔ、千円）</t>
  </si>
  <si>
    <t>平  成  １１  年  度</t>
  </si>
  <si>
    <t>平  成  １１年  度</t>
  </si>
  <si>
    <t>数     量</t>
  </si>
  <si>
    <t>金     額</t>
  </si>
  <si>
    <t>平均単価</t>
  </si>
  <si>
    <t>（㎏）</t>
  </si>
  <si>
    <t>（千円）</t>
  </si>
  <si>
    <t>（円）</t>
  </si>
  <si>
    <t>　秋さけ</t>
  </si>
  <si>
    <t>　からふとます</t>
  </si>
  <si>
    <t>　しろさけ</t>
  </si>
  <si>
    <t>　さくらます</t>
  </si>
  <si>
    <t>　ますのすけ</t>
  </si>
  <si>
    <t>　冷釣あかいか</t>
  </si>
  <si>
    <t>　むらさきいか</t>
  </si>
  <si>
    <t>　するめいか</t>
  </si>
  <si>
    <t>　やりいか</t>
  </si>
  <si>
    <t>　その他いか</t>
  </si>
  <si>
    <t>　さんま</t>
  </si>
  <si>
    <t>　めかじき</t>
  </si>
  <si>
    <t>　まかじき</t>
  </si>
  <si>
    <t>　たこ</t>
  </si>
  <si>
    <t>　ひらめ</t>
  </si>
  <si>
    <t>　かれい類</t>
  </si>
  <si>
    <t>　黒まぐろ</t>
  </si>
  <si>
    <t>　めじ</t>
  </si>
  <si>
    <t>　さば</t>
  </si>
  <si>
    <t>　かに</t>
  </si>
  <si>
    <t>　たら</t>
  </si>
  <si>
    <t>　すけそう</t>
  </si>
  <si>
    <t>　いるか</t>
  </si>
  <si>
    <t>　めぬけ</t>
  </si>
  <si>
    <t>　あいなめ</t>
  </si>
  <si>
    <t>　ぶり</t>
  </si>
  <si>
    <t>　そっこ</t>
  </si>
  <si>
    <t>　こうなご</t>
  </si>
  <si>
    <t>　かつお</t>
  </si>
  <si>
    <t>　たい</t>
  </si>
  <si>
    <t>　いわし</t>
  </si>
  <si>
    <t>　すい</t>
  </si>
  <si>
    <t>　どんこ</t>
  </si>
  <si>
    <t>　いさだ</t>
  </si>
  <si>
    <t>　もうかさめ</t>
  </si>
  <si>
    <t>　よしきりさめ</t>
  </si>
  <si>
    <t>　その他さめ</t>
  </si>
  <si>
    <t>　あじ</t>
  </si>
  <si>
    <t>　すずき</t>
  </si>
  <si>
    <t>　搬入</t>
  </si>
  <si>
    <t>　その他</t>
  </si>
  <si>
    <t>年　度　別</t>
  </si>
  <si>
    <t>隻　　数</t>
  </si>
  <si>
    <t>数　　量</t>
  </si>
  <si>
    <t>割　　合</t>
  </si>
  <si>
    <t>金　　額</t>
  </si>
  <si>
    <t>（％）</t>
  </si>
  <si>
    <t>平成９年度</t>
  </si>
  <si>
    <t>　　北 海 道</t>
  </si>
  <si>
    <t>平成10年度</t>
  </si>
  <si>
    <t>平成１１年度</t>
  </si>
  <si>
    <t>　　神 奈 川</t>
  </si>
  <si>
    <t>はえなわ</t>
  </si>
  <si>
    <t>熊野川</t>
  </si>
  <si>
    <t>片岸川</t>
  </si>
  <si>
    <t>甲子川</t>
  </si>
  <si>
    <t>水海川</t>
  </si>
  <si>
    <t>鵜住居川</t>
  </si>
  <si>
    <t>市場水揚げ</t>
  </si>
  <si>
    <t>河川採捕</t>
  </si>
  <si>
    <t>年  度</t>
  </si>
  <si>
    <t>種  別</t>
  </si>
  <si>
    <t>管理者</t>
  </si>
  <si>
    <t>漁港指定年月日</t>
  </si>
  <si>
    <t>外郭施設(m)</t>
  </si>
  <si>
    <t>係留施設(m)</t>
  </si>
  <si>
    <t>所    在    地</t>
  </si>
  <si>
    <t xml:space="preserve"> S.26.10.17</t>
  </si>
  <si>
    <t xml:space="preserve"> S.26. 7.10</t>
  </si>
  <si>
    <t xml:space="preserve"> S.52. 3. 3 指定変更</t>
  </si>
  <si>
    <t xml:space="preserve"> S.26.11.14</t>
  </si>
  <si>
    <t xml:space="preserve"> S.35. 2. 2 改正</t>
  </si>
  <si>
    <t xml:space="preserve"> S.37.10.25 種類変更</t>
  </si>
  <si>
    <t xml:space="preserve"> S.43.12.16 種類変更</t>
  </si>
  <si>
    <t xml:space="preserve"> S.63.11.18 改正</t>
  </si>
  <si>
    <t xml:space="preserve"> S.56.10.14</t>
  </si>
  <si>
    <t xml:space="preserve"> S.57. 2.10 種類変更</t>
  </si>
  <si>
    <t xml:space="preserve"> S.38.10.16 改正</t>
  </si>
  <si>
    <t xml:space="preserve"> S.52.12.14 改正</t>
  </si>
  <si>
    <t xml:space="preserve"> S.27.10.21</t>
  </si>
  <si>
    <t xml:space="preserve"> S.48. 5.16 改正</t>
  </si>
  <si>
    <t xml:space="preserve"> S.29.10.30</t>
  </si>
  <si>
    <t xml:space="preserve"> S.30.10.21</t>
  </si>
  <si>
    <t xml:space="preserve"> S.54.11.26 改正</t>
  </si>
  <si>
    <t xml:space="preserve"> 第１種</t>
  </si>
  <si>
    <t xml:space="preserve"> S.52. 3.31 改正</t>
  </si>
  <si>
    <t>釜石市唐丹町字小白浜　　　　　　片岸、荒川</t>
  </si>
  <si>
    <t xml:space="preserve">                                                                  </t>
  </si>
  <si>
    <t>第３種</t>
  </si>
  <si>
    <t>岩手県</t>
  </si>
  <si>
    <t>第２種</t>
  </si>
  <si>
    <t>第２種</t>
  </si>
  <si>
    <t>岩手県</t>
  </si>
  <si>
    <t>第２種</t>
  </si>
  <si>
    <t>岩手県</t>
  </si>
  <si>
    <t>第１種</t>
  </si>
  <si>
    <t>釜石市</t>
  </si>
  <si>
    <t>釜石市唐丹町本郷　　　　花露辺</t>
  </si>
  <si>
    <t>（鵜住居）6年</t>
  </si>
  <si>
    <t>そ の 他 養 殖</t>
  </si>
  <si>
    <t>平成6年</t>
  </si>
  <si>
    <t xml:space="preserve">  沖合底びき網 2そうびき</t>
  </si>
  <si>
    <t xml:space="preserve">  中･小型まき網 2そうまき</t>
  </si>
  <si>
    <t>　その他の網漁業</t>
  </si>
  <si>
    <t xml:space="preserve">  - </t>
  </si>
  <si>
    <t>官　公　庁</t>
  </si>
  <si>
    <t>学　　　校</t>
  </si>
  <si>
    <t xml:space="preserve">試　験　場          </t>
  </si>
  <si>
    <t>の　　 り 養 殖</t>
  </si>
  <si>
    <t>か 　　き 養 殖</t>
  </si>
  <si>
    <t>（１）　収穫量　</t>
  </si>
  <si>
    <t>か　ら</t>
  </si>
  <si>
    <t>ｔ</t>
  </si>
  <si>
    <t>-</t>
  </si>
  <si>
    <t xml:space="preserve">  　  -</t>
  </si>
  <si>
    <r>
      <t>（白浜浦含む）</t>
    </r>
    <r>
      <rPr>
        <sz val="11"/>
        <rFont val="ＭＳ 明朝"/>
        <family val="1"/>
      </rPr>
      <t>5年</t>
    </r>
  </si>
  <si>
    <r>
      <t>（白浜浦含む）</t>
    </r>
    <r>
      <rPr>
        <sz val="11"/>
        <rFont val="ＭＳ 明朝"/>
        <family val="1"/>
      </rPr>
      <t>6年</t>
    </r>
  </si>
  <si>
    <t xml:space="preserve">  　  -</t>
  </si>
  <si>
    <t>-</t>
  </si>
  <si>
    <t>年 　別</t>
  </si>
  <si>
    <t xml:space="preserve"> 釜石東部</t>
  </si>
  <si>
    <t xml:space="preserve"> 釜　　石</t>
  </si>
  <si>
    <t xml:space="preserve"> 平　　田</t>
  </si>
  <si>
    <t xml:space="preserve"> 唐　　丹</t>
  </si>
  <si>
    <t xml:space="preserve"> -</t>
  </si>
  <si>
    <t xml:space="preserve">   -</t>
  </si>
  <si>
    <t xml:space="preserve">   -</t>
  </si>
  <si>
    <t>　　-</t>
  </si>
  <si>
    <t>　　-</t>
  </si>
  <si>
    <t>　 -</t>
  </si>
  <si>
    <t xml:space="preserve"> 　-</t>
  </si>
  <si>
    <t>　 -</t>
  </si>
  <si>
    <t xml:space="preserve"> 　-</t>
  </si>
  <si>
    <t xml:space="preserve">    -</t>
  </si>
  <si>
    <t xml:space="preserve">    -</t>
  </si>
  <si>
    <t>資料：水産課</t>
  </si>
  <si>
    <t xml:space="preserve">平成10年 　　　　　　　　　　　　　　　　　　　　　　　　　　　 </t>
  </si>
  <si>
    <t>(単位：トン)</t>
  </si>
  <si>
    <t>区　　　      分</t>
  </si>
  <si>
    <t>平田　　　　(含白浜浦)</t>
  </si>
  <si>
    <t>区    　　　  分</t>
  </si>
  <si>
    <t>合   　　 計</t>
  </si>
  <si>
    <t>合 　　   計</t>
  </si>
  <si>
    <t xml:space="preserve">  - </t>
  </si>
  <si>
    <t xml:space="preserve">  -　</t>
  </si>
  <si>
    <t>　-　</t>
  </si>
  <si>
    <t xml:space="preserve">  - </t>
  </si>
  <si>
    <t xml:space="preserve">  -　</t>
  </si>
  <si>
    <t xml:space="preserve">  - </t>
  </si>
  <si>
    <t xml:space="preserve">  -　</t>
  </si>
  <si>
    <t xml:space="preserve">1,260 </t>
  </si>
  <si>
    <t xml:space="preserve">  - </t>
  </si>
  <si>
    <t xml:space="preserve">  -　</t>
  </si>
  <si>
    <t>資料：岩手県農林水産統計年報</t>
  </si>
  <si>
    <t>平成９年　　　　　　　　　　　　　　　　　　　　　　</t>
  </si>
  <si>
    <t>平成８年　　　　　　　　　　　　　　　　　　　　　　　</t>
  </si>
  <si>
    <t>（単位：ｔ）</t>
  </si>
  <si>
    <t>　（単位：ｔ）</t>
  </si>
  <si>
    <t>　（単位：ｔ）</t>
  </si>
  <si>
    <t>魚　　　　　　　種</t>
  </si>
  <si>
    <t>魚　　種　　計</t>
  </si>
  <si>
    <t xml:space="preserve">   - </t>
  </si>
  <si>
    <t xml:space="preserve">   - </t>
  </si>
  <si>
    <t>水産動物類計</t>
  </si>
  <si>
    <t>海産ほ乳類計</t>
  </si>
  <si>
    <t>貝　　類　　計</t>
  </si>
  <si>
    <t>海　藻　類　計</t>
  </si>
  <si>
    <t>資料：岩手農林水産統計年報</t>
  </si>
  <si>
    <t xml:space="preserve">  その他のかじき類</t>
  </si>
  <si>
    <t xml:space="preserve">  くろかじき類</t>
  </si>
  <si>
    <t xml:space="preserve">  まぐろ</t>
  </si>
  <si>
    <t xml:space="preserve">  びんなが</t>
  </si>
  <si>
    <t xml:space="preserve">  きはだ</t>
  </si>
  <si>
    <t xml:space="preserve">  めかじき</t>
  </si>
  <si>
    <t xml:space="preserve">  まかじき</t>
  </si>
  <si>
    <t xml:space="preserve">  かつお</t>
  </si>
  <si>
    <t xml:space="preserve">  さけ類</t>
  </si>
  <si>
    <t xml:space="preserve">  さめ類</t>
  </si>
  <si>
    <t xml:space="preserve">  ます類</t>
  </si>
  <si>
    <t xml:space="preserve">  まいわし</t>
  </si>
  <si>
    <t xml:space="preserve">  かたくちいわし</t>
  </si>
  <si>
    <t xml:space="preserve">  さば類</t>
  </si>
  <si>
    <t xml:space="preserve">  まあじ</t>
  </si>
  <si>
    <t xml:space="preserve">  さんま</t>
  </si>
  <si>
    <t xml:space="preserve">  ぶり類</t>
  </si>
  <si>
    <t xml:space="preserve">  ひらめ</t>
  </si>
  <si>
    <t xml:space="preserve">  まだら</t>
  </si>
  <si>
    <t xml:space="preserve">  めぬけ類</t>
  </si>
  <si>
    <t xml:space="preserve">  かれい類</t>
  </si>
  <si>
    <t xml:space="preserve">  すけとうだら</t>
  </si>
  <si>
    <t xml:space="preserve">  きちじ</t>
  </si>
  <si>
    <t xml:space="preserve">  しいら類</t>
  </si>
  <si>
    <t xml:space="preserve">  あなご類</t>
  </si>
  <si>
    <t xml:space="preserve">  すずき類</t>
  </si>
  <si>
    <t xml:space="preserve">  いかなご</t>
  </si>
  <si>
    <t xml:space="preserve">  その他の魚類</t>
  </si>
  <si>
    <t xml:space="preserve">  えび類</t>
  </si>
  <si>
    <t xml:space="preserve">  するめいか</t>
  </si>
  <si>
    <t xml:space="preserve">  その他いか類</t>
  </si>
  <si>
    <t xml:space="preserve">  かに類</t>
  </si>
  <si>
    <t xml:space="preserve">  あかいか</t>
  </si>
  <si>
    <t xml:space="preserve">  たこ類</t>
  </si>
  <si>
    <t xml:space="preserve">  なまこ類</t>
  </si>
  <si>
    <t xml:space="preserve">  その他の水産動物類</t>
  </si>
  <si>
    <t xml:space="preserve">  おきあみ</t>
  </si>
  <si>
    <t xml:space="preserve">  うに類</t>
  </si>
  <si>
    <t xml:space="preserve">  あわび類</t>
  </si>
  <si>
    <t xml:space="preserve">  ほたてがい</t>
  </si>
  <si>
    <t xml:space="preserve">  その他の貝類</t>
  </si>
  <si>
    <t xml:space="preserve">  あさり類</t>
  </si>
  <si>
    <t xml:space="preserve">  ほっきがい</t>
  </si>
  <si>
    <t xml:space="preserve">  こんぶ類</t>
  </si>
  <si>
    <t xml:space="preserve">  てんぐさ類</t>
  </si>
  <si>
    <t xml:space="preserve">  ふのり</t>
  </si>
  <si>
    <t xml:space="preserve">  その他の海藻類</t>
  </si>
  <si>
    <t xml:space="preserve">  まつも</t>
  </si>
  <si>
    <t xml:space="preserve">  わかめ類</t>
  </si>
  <si>
    <t xml:space="preserve">           -　</t>
  </si>
  <si>
    <t xml:space="preserve">            -　</t>
  </si>
  <si>
    <t xml:space="preserve">  くろまぐろ</t>
  </si>
  <si>
    <t xml:space="preserve">  みなみまぐろ</t>
  </si>
  <si>
    <t xml:space="preserve">  めばち</t>
  </si>
  <si>
    <t xml:space="preserve">  まかじき</t>
  </si>
  <si>
    <t xml:space="preserve">  かつお</t>
  </si>
  <si>
    <t xml:space="preserve">  かたくちいわし</t>
  </si>
  <si>
    <t>　うるめいわし</t>
  </si>
  <si>
    <t xml:space="preserve">  まだら</t>
  </si>
  <si>
    <t xml:space="preserve">  めぬけ類</t>
  </si>
  <si>
    <t xml:space="preserve">  かれい類</t>
  </si>
  <si>
    <t xml:space="preserve">  あなご類</t>
  </si>
  <si>
    <t>　たい類</t>
  </si>
  <si>
    <t xml:space="preserve">  すずき類</t>
  </si>
  <si>
    <t xml:space="preserve">  うに類</t>
  </si>
  <si>
    <t xml:space="preserve">  おきあみ</t>
  </si>
  <si>
    <t xml:space="preserve">  ほたてがい</t>
  </si>
  <si>
    <t xml:space="preserve">  ほっきがい</t>
  </si>
  <si>
    <t>　ひじき</t>
  </si>
  <si>
    <t>(注）漁獲量はキログラムのものを四捨五入し､トンで計上したため合計と内訳が一致しない場合がある。</t>
  </si>
  <si>
    <t>　みなみまぐろ</t>
  </si>
  <si>
    <t xml:space="preserve">  えび類</t>
  </si>
  <si>
    <t>平田(含白浜浦)</t>
  </si>
  <si>
    <t>貝類計</t>
  </si>
  <si>
    <t>海藻類計</t>
  </si>
  <si>
    <t>魚種計</t>
  </si>
  <si>
    <t>海藻類計</t>
  </si>
  <si>
    <t>魚種計</t>
  </si>
  <si>
    <t>わかめ</t>
  </si>
  <si>
    <t>ほ  や</t>
  </si>
  <si>
    <t>か  き</t>
  </si>
  <si>
    <t>ほ  や</t>
  </si>
  <si>
    <t xml:space="preserve"> -　</t>
  </si>
  <si>
    <t xml:space="preserve"> - </t>
  </si>
  <si>
    <t>鮭鱒延縄  　　 地元</t>
  </si>
  <si>
    <t>地元</t>
  </si>
  <si>
    <t>廻来</t>
  </si>
  <si>
    <t>小延縄</t>
  </si>
  <si>
    <t>定置網</t>
  </si>
  <si>
    <t>機船底曳網</t>
  </si>
  <si>
    <t xml:space="preserve">突棒 </t>
  </si>
  <si>
    <t>延縄</t>
  </si>
  <si>
    <t>流し･刺網</t>
  </si>
  <si>
    <t xml:space="preserve">さんま棒受 </t>
  </si>
  <si>
    <t>小女子棒受</t>
  </si>
  <si>
    <t>いさだ網</t>
  </si>
  <si>
    <t>いか一本釣</t>
  </si>
  <si>
    <t>かつお一本釣</t>
  </si>
  <si>
    <t>旋網</t>
  </si>
  <si>
    <t>沖合いかつり</t>
  </si>
  <si>
    <t xml:space="preserve">搬入魚類 </t>
  </si>
  <si>
    <t>磯建網</t>
  </si>
  <si>
    <t>赤いか釣</t>
  </si>
  <si>
    <t xml:space="preserve">河川 </t>
  </si>
  <si>
    <t>漁 業 種 別               船     　籍</t>
  </si>
  <si>
    <t>総　　　　　数</t>
  </si>
  <si>
    <t>合　　　　計</t>
  </si>
  <si>
    <t>魚　　　　種</t>
  </si>
  <si>
    <t>県　　　 別</t>
  </si>
  <si>
    <t>　　地　　 元</t>
  </si>
  <si>
    <t>　　県　　 内</t>
  </si>
  <si>
    <t>　　青　　 森</t>
  </si>
  <si>
    <t>　　秋　　 田</t>
  </si>
  <si>
    <t>　　宮 　　城</t>
  </si>
  <si>
    <t>　　千　 　葉</t>
  </si>
  <si>
    <t>　　静 　　岡</t>
  </si>
  <si>
    <t>　　三　 　重</t>
  </si>
  <si>
    <t>　　高　 　知</t>
  </si>
  <si>
    <t>　　佐　 　賀</t>
  </si>
  <si>
    <t>　　大　 　分</t>
  </si>
  <si>
    <t>　　宮　 　崎</t>
  </si>
  <si>
    <t xml:space="preserve"> - </t>
  </si>
  <si>
    <t>　　北 海 道</t>
  </si>
  <si>
    <t xml:space="preserve">    県　  内</t>
  </si>
  <si>
    <t>　　地　  元</t>
  </si>
  <si>
    <t>　　青　  森</t>
  </si>
  <si>
    <t>　　宮  　城</t>
  </si>
  <si>
    <t>　　福　  島</t>
  </si>
  <si>
    <t>　　富 　 山</t>
  </si>
  <si>
    <t>　　茨 　 城</t>
  </si>
  <si>
    <t>　　千  　葉</t>
  </si>
  <si>
    <t>　　大  　分</t>
  </si>
  <si>
    <t>　　地　  元</t>
  </si>
  <si>
    <t xml:space="preserve">    県　  内</t>
  </si>
  <si>
    <t>　　千  　葉</t>
  </si>
  <si>
    <t>　　大  　分</t>
  </si>
  <si>
    <t>　　富　  山</t>
  </si>
  <si>
    <t>　　宮  　城</t>
  </si>
  <si>
    <t>　　福  　島</t>
  </si>
  <si>
    <t>　　高　  知</t>
  </si>
  <si>
    <t xml:space="preserve">                                                                 </t>
  </si>
  <si>
    <t xml:space="preserve"> (単位：尾)</t>
  </si>
  <si>
    <t>釜石市浜町</t>
  </si>
  <si>
    <t>釜石市箱崎町</t>
  </si>
  <si>
    <t>釜石市箱崎町白浜</t>
  </si>
  <si>
    <t>釜石市両石町</t>
  </si>
  <si>
    <t>釜石市唐丹町大石</t>
  </si>
  <si>
    <t>釜石市大字平田佐須</t>
  </si>
  <si>
    <t>第１種</t>
  </si>
  <si>
    <t>釜石市</t>
  </si>
  <si>
    <t>釜石市大字平田尾崎白浜</t>
  </si>
  <si>
    <t>釜石市大字平田</t>
  </si>
  <si>
    <t>釜石市嬉石町</t>
  </si>
  <si>
    <t>釜石市箱崎町仮宿</t>
  </si>
  <si>
    <t>釜石市片岸町</t>
  </si>
  <si>
    <t>釜石市片岸町室浜</t>
  </si>
  <si>
    <t>資料：釜石市漁港台帳</t>
  </si>
  <si>
    <t xml:space="preserve"> S.35. 2. 2 改正</t>
  </si>
  <si>
    <t>合     　　 計</t>
  </si>
  <si>
    <t>合　　　　　　計</t>
  </si>
  <si>
    <t>合　　　　　　計</t>
  </si>
  <si>
    <t>合  計</t>
  </si>
  <si>
    <t>地元</t>
  </si>
  <si>
    <t>廻来</t>
  </si>
  <si>
    <t>49 海面漁業（漁業種類別漁獲量）</t>
  </si>
  <si>
    <t xml:space="preserve">          　-　</t>
  </si>
  <si>
    <t>資料：水産課（岩手県農林水産統計年報　県平均単価から推計）</t>
  </si>
  <si>
    <t>資料：水産課（岩手県農林水産統計年報　県平均単価から推計)</t>
  </si>
  <si>
    <t>11年</t>
  </si>
  <si>
    <t>(鵜住居）7年</t>
  </si>
  <si>
    <r>
      <t>（白浜浦含む）</t>
    </r>
    <r>
      <rPr>
        <sz val="11"/>
        <rFont val="ＭＳ 明朝"/>
        <family val="1"/>
      </rPr>
      <t>7年</t>
    </r>
  </si>
  <si>
    <t xml:space="preserve">平成11年 　　　　　　　　　　　　　　　　　　　　　　　　　　　 </t>
  </si>
  <si>
    <t>1</t>
  </si>
  <si>
    <t>平成１１年　　　　　　　　　　　　　　　　　　　　　　</t>
  </si>
  <si>
    <t>資料：岩手県農林水産統計年報</t>
  </si>
  <si>
    <t>年　度</t>
  </si>
  <si>
    <t>資料：岩手農林水産統計年報</t>
  </si>
  <si>
    <t>平成7年</t>
  </si>
  <si>
    <t xml:space="preserve">   11</t>
  </si>
  <si>
    <t>平  成  １２  年  度</t>
  </si>
  <si>
    <t>平成１２年度</t>
  </si>
  <si>
    <t xml:space="preserve">   12</t>
  </si>
  <si>
    <t>定置網</t>
  </si>
  <si>
    <t>　　千　　葉</t>
  </si>
  <si>
    <t>　　大　　分</t>
  </si>
  <si>
    <t>　　青　　森</t>
  </si>
  <si>
    <t>　　そ の 他</t>
  </si>
  <si>
    <t>合計</t>
  </si>
  <si>
    <t xml:space="preserve">      -</t>
  </si>
  <si>
    <t>(注）漁獲量はキログラムのものを四捨五入し、トンで計上したため合計と内訳が一致しない場合がある。</t>
  </si>
  <si>
    <t>平成　7年</t>
  </si>
  <si>
    <t>平成　8年</t>
  </si>
  <si>
    <t>12年</t>
  </si>
  <si>
    <t>(鵜住居）8年</t>
  </si>
  <si>
    <r>
      <t>（白浜浦含む）</t>
    </r>
    <r>
      <rPr>
        <sz val="11"/>
        <rFont val="ＭＳ 明朝"/>
        <family val="1"/>
      </rPr>
      <t>8年</t>
    </r>
  </si>
  <si>
    <t xml:space="preserve">平成12年 　　　　　　　　　　　　　　　　　　　　　　　　　　　 </t>
  </si>
  <si>
    <t>平成8年</t>
  </si>
  <si>
    <t>平成 8年</t>
  </si>
  <si>
    <t>50  海面漁業（魚種別漁獲量）</t>
  </si>
  <si>
    <t>平成１２年　　　　　　　　　　　　　　　　　　　　　　</t>
  </si>
  <si>
    <t>平  成  １３  年  度</t>
  </si>
  <si>
    <t>平成１３年度</t>
  </si>
  <si>
    <t>-</t>
  </si>
  <si>
    <t>漁業協同組合自営</t>
  </si>
  <si>
    <t>漁業生産組合</t>
  </si>
  <si>
    <t xml:space="preserve">  ひき回し船びき網  </t>
  </si>
  <si>
    <t xml:space="preserve">  ひき寄せ船びき網  </t>
  </si>
  <si>
    <t xml:space="preserve">  中･小型 1そうまき巾着網</t>
  </si>
  <si>
    <t xml:space="preserve">  中･小型 2そうまき巾着網</t>
  </si>
  <si>
    <t>1</t>
  </si>
  <si>
    <t xml:space="preserve">  小型底びき網縦びきその他</t>
  </si>
  <si>
    <t>魚類計</t>
  </si>
  <si>
    <t>おきあみ類</t>
  </si>
  <si>
    <t>貝類計</t>
  </si>
  <si>
    <t xml:space="preserve">  あわび類</t>
  </si>
  <si>
    <t>　あさり類</t>
  </si>
  <si>
    <t xml:space="preserve">  その他の貝類</t>
  </si>
  <si>
    <t>いか類計</t>
  </si>
  <si>
    <t>魚　　　　　　　種</t>
  </si>
  <si>
    <t>合　　　　　　計</t>
  </si>
  <si>
    <t xml:space="preserve">  くろまぐろ</t>
  </si>
  <si>
    <t>　みなみまぐろ</t>
  </si>
  <si>
    <t xml:space="preserve">  びんなが</t>
  </si>
  <si>
    <t xml:space="preserve">  めばち</t>
  </si>
  <si>
    <t xml:space="preserve">  きはだ</t>
  </si>
  <si>
    <t xml:space="preserve">  まかじき</t>
  </si>
  <si>
    <t xml:space="preserve">  めかじき</t>
  </si>
  <si>
    <t xml:space="preserve">  くろかじき類</t>
  </si>
  <si>
    <t xml:space="preserve">  その他のかじき類</t>
  </si>
  <si>
    <t xml:space="preserve">  かつお</t>
  </si>
  <si>
    <t xml:space="preserve">  さめ類</t>
  </si>
  <si>
    <t xml:space="preserve">  さけ類</t>
  </si>
  <si>
    <t xml:space="preserve">  ます類</t>
  </si>
  <si>
    <t xml:space="preserve">  まいわし</t>
  </si>
  <si>
    <t>　うるめいわし</t>
  </si>
  <si>
    <t xml:space="preserve">  かたくちいわし</t>
  </si>
  <si>
    <t xml:space="preserve">  まあじ</t>
  </si>
  <si>
    <t xml:space="preserve">  さば類</t>
  </si>
  <si>
    <t xml:space="preserve">  さんま</t>
  </si>
  <si>
    <t xml:space="preserve">  ぶり類</t>
  </si>
  <si>
    <t xml:space="preserve">  ひらめ</t>
  </si>
  <si>
    <t xml:space="preserve">  かれい類</t>
  </si>
  <si>
    <t xml:space="preserve">  まだら</t>
  </si>
  <si>
    <t xml:space="preserve">  すけとうだら</t>
  </si>
  <si>
    <t xml:space="preserve">  めぬけ類</t>
  </si>
  <si>
    <t xml:space="preserve">  きちじ</t>
  </si>
  <si>
    <t xml:space="preserve">  あなご類</t>
  </si>
  <si>
    <t xml:space="preserve">  しいら類</t>
  </si>
  <si>
    <t xml:space="preserve">  すずき類</t>
  </si>
  <si>
    <t xml:space="preserve">  いかなご</t>
  </si>
  <si>
    <t xml:space="preserve">  その他の魚類</t>
  </si>
  <si>
    <t>えび類</t>
  </si>
  <si>
    <t>かに類</t>
  </si>
  <si>
    <t xml:space="preserve">  ほたてがい</t>
  </si>
  <si>
    <t>　うばがい(ほっき)</t>
  </si>
  <si>
    <t>(注）漁獲量はキログラムのものを四捨五入し､トンで計上したため合計と内訳が一致しない場合がある。</t>
  </si>
  <si>
    <t>　こういか類</t>
  </si>
  <si>
    <t xml:space="preserve">  あかいか</t>
  </si>
  <si>
    <t xml:space="preserve">  その他のいか類</t>
  </si>
  <si>
    <t>たこ類</t>
  </si>
  <si>
    <t>うに類</t>
  </si>
  <si>
    <t>なまこ類</t>
  </si>
  <si>
    <t>海産ほ乳類</t>
  </si>
  <si>
    <t>ほや</t>
  </si>
  <si>
    <t>その他の水産動物類</t>
  </si>
  <si>
    <t>海藻類計</t>
  </si>
  <si>
    <t xml:space="preserve">  こんぶ類</t>
  </si>
  <si>
    <t xml:space="preserve">  わかめ類</t>
  </si>
  <si>
    <t xml:space="preserve">  ひじき</t>
  </si>
  <si>
    <t>　てんぐさ類</t>
  </si>
  <si>
    <t>　ふのり類</t>
  </si>
  <si>
    <t>　まつも</t>
  </si>
  <si>
    <t>　その他の海藻類</t>
  </si>
  <si>
    <t>　その他のまぐろ類</t>
  </si>
  <si>
    <t>　そうだがつお類</t>
  </si>
  <si>
    <t>　むろあじ類</t>
  </si>
  <si>
    <t>その他の漁業</t>
  </si>
  <si>
    <t xml:space="preserve"> - </t>
  </si>
  <si>
    <t xml:space="preserve">           -</t>
  </si>
  <si>
    <t xml:space="preserve">           -</t>
  </si>
  <si>
    <t xml:space="preserve">       -</t>
  </si>
  <si>
    <t>平  成  １２　年  度</t>
  </si>
  <si>
    <t>平  成  １３　年  度</t>
  </si>
  <si>
    <t>　きちじ</t>
  </si>
  <si>
    <t>　わらさ</t>
  </si>
  <si>
    <t>49  階層別、組織別経営体数</t>
  </si>
  <si>
    <t>50  海面漁業・養殖業</t>
  </si>
  <si>
    <t>51 海面漁業（漁業種類別漁獲量）</t>
  </si>
  <si>
    <t>52  海面漁業（魚種別漁獲量）</t>
  </si>
  <si>
    <t>53  海面養殖業（養殖種類別）</t>
  </si>
  <si>
    <t>54  海面漁業（漁業種別水揚高）</t>
  </si>
  <si>
    <t>55  海面漁業（魚種別水揚高）</t>
  </si>
  <si>
    <t>56  釜石魚市場への都道府県別水揚高</t>
  </si>
  <si>
    <t>57  鮭水揚げ量の推移</t>
  </si>
  <si>
    <t>58  鮭稚魚放流数の推移</t>
  </si>
  <si>
    <t>59  漁港概要</t>
  </si>
  <si>
    <t>資料：「岩手のさけ・ますに関する資料」  県水産振興課</t>
  </si>
  <si>
    <t>資料：「岩手県のさけ・ますに関する資料」 県水産振興課</t>
  </si>
  <si>
    <t>釜石</t>
  </si>
  <si>
    <t>小白浜</t>
  </si>
  <si>
    <t>箱崎</t>
  </si>
  <si>
    <t>唐丹</t>
  </si>
  <si>
    <t>両石</t>
  </si>
  <si>
    <t>大石</t>
  </si>
  <si>
    <t>佐須</t>
  </si>
  <si>
    <t>平田</t>
  </si>
  <si>
    <t>嬉石</t>
  </si>
  <si>
    <t>仮宿</t>
  </si>
  <si>
    <t>片岸</t>
  </si>
  <si>
    <t>室浜</t>
  </si>
  <si>
    <t xml:space="preserve">         外郭施設  防波堤、防砂堤、導流堤、護岸、突堤、堤防等</t>
  </si>
  <si>
    <t xml:space="preserve">         係留施設  岸壁、物揚場、船揚場等</t>
  </si>
  <si>
    <t>漁港名</t>
  </si>
  <si>
    <t>白浜(釜)</t>
  </si>
  <si>
    <t>白浜(鵜)</t>
  </si>
  <si>
    <t>平成2年</t>
  </si>
  <si>
    <t>平成3年度</t>
  </si>
  <si>
    <t>　 　-</t>
  </si>
  <si>
    <t xml:space="preserve">                                                               </t>
  </si>
  <si>
    <t xml:space="preserve"> (単位：千尾)</t>
  </si>
  <si>
    <t>平成2年</t>
  </si>
  <si>
    <t xml:space="preserve">50,140   </t>
  </si>
  <si>
    <t>桑ノ浜</t>
  </si>
  <si>
    <t>釜石市箱崎町桑ノ浜</t>
  </si>
  <si>
    <t>平成 9年</t>
  </si>
  <si>
    <t xml:space="preserve">   13</t>
  </si>
  <si>
    <t xml:space="preserve">   12</t>
  </si>
  <si>
    <t xml:space="preserve">平成13年 　　　　　　　　　　　　　　　　　　　　　　　　　　　 </t>
  </si>
  <si>
    <t>平  成  １４  年  度</t>
  </si>
  <si>
    <t>‐</t>
  </si>
  <si>
    <t>‐</t>
  </si>
  <si>
    <t>　‐</t>
  </si>
  <si>
    <t>平  成  １４　年  度</t>
  </si>
  <si>
    <t>平成4年度</t>
  </si>
  <si>
    <t>13年</t>
  </si>
  <si>
    <t>平成　9年</t>
  </si>
  <si>
    <t>(鵜住居）9年</t>
  </si>
  <si>
    <r>
      <t>（白浜浦含む）9</t>
    </r>
    <r>
      <rPr>
        <sz val="11"/>
        <rFont val="ＭＳ 明朝"/>
        <family val="1"/>
      </rPr>
      <t>年</t>
    </r>
  </si>
  <si>
    <t>-</t>
  </si>
  <si>
    <t>平成１３年　　　　　　　　　　　　　　　　　　　　　　</t>
  </si>
  <si>
    <t>平成10年</t>
  </si>
  <si>
    <t>14年</t>
  </si>
  <si>
    <t>(鵜住居）10年</t>
  </si>
  <si>
    <r>
      <t>（白浜浦含む）10</t>
    </r>
    <r>
      <rPr>
        <sz val="11"/>
        <rFont val="ＭＳ 明朝"/>
        <family val="1"/>
      </rPr>
      <t>年</t>
    </r>
  </si>
  <si>
    <t xml:space="preserve">   14</t>
  </si>
  <si>
    <t xml:space="preserve">平成14年 　　　　　　　　　　　　　　　　　　　　　　　　　　　 </t>
  </si>
  <si>
    <t>ｘ</t>
  </si>
  <si>
    <t>364</t>
  </si>
  <si>
    <t>平成１４年　　　　　　　　　　　　　　　　　　　　　　</t>
  </si>
  <si>
    <t>X</t>
  </si>
  <si>
    <t>X</t>
  </si>
  <si>
    <t>平  成  １５  年  度</t>
  </si>
  <si>
    <t>平  成  １５　年  度</t>
  </si>
  <si>
    <t>資料：水産課（岩手県農林水産統計年報　県平均単価から推計)</t>
  </si>
  <si>
    <t>平成１４年度</t>
  </si>
  <si>
    <t>　　地　  元</t>
  </si>
  <si>
    <t xml:space="preserve">    県　  内</t>
  </si>
  <si>
    <t>　　福  　島</t>
  </si>
  <si>
    <t>　　富　　山</t>
  </si>
  <si>
    <t>　　宮　　城</t>
  </si>
  <si>
    <t>　　大　　分</t>
  </si>
  <si>
    <t>　　神 奈 川</t>
  </si>
  <si>
    <t>　　茨　　城</t>
  </si>
  <si>
    <t>　　そ の 他</t>
  </si>
  <si>
    <t>平成１５年度</t>
  </si>
  <si>
    <t>資料：釜石漁連地方卸売市場水揚統計</t>
  </si>
  <si>
    <t>平成11年</t>
  </si>
  <si>
    <t>15年</t>
  </si>
  <si>
    <t>(鵜住居）11年</t>
  </si>
  <si>
    <r>
      <t>（白浜浦含む）11</t>
    </r>
    <r>
      <rPr>
        <sz val="11"/>
        <rFont val="ＭＳ 明朝"/>
        <family val="1"/>
      </rPr>
      <t>年</t>
    </r>
  </si>
  <si>
    <t xml:space="preserve">平成15年 　　　　　　　　　　　　　　　　　　　　　　　　　　　 </t>
  </si>
  <si>
    <t>642</t>
  </si>
  <si>
    <t>平成１５年　　　　　　　　　　　　　　　　　　　　　　</t>
  </si>
  <si>
    <t xml:space="preserve">   15</t>
  </si>
  <si>
    <t>X</t>
  </si>
  <si>
    <t>平  成  １６  年  度</t>
  </si>
  <si>
    <t>平  成  １６　年  度</t>
  </si>
  <si>
    <t>　まつかわ</t>
  </si>
  <si>
    <t>地　  元</t>
  </si>
  <si>
    <t>県　  内</t>
  </si>
  <si>
    <t>平成6年度</t>
  </si>
  <si>
    <t>16年</t>
  </si>
  <si>
    <t>平成12年</t>
  </si>
  <si>
    <t>(鵜住居）12年</t>
  </si>
  <si>
    <t xml:space="preserve">平成16年 　　　　　　　　　　　　　　　　　　　　　　　　　　　 </t>
  </si>
  <si>
    <t>51　海面漁業（漁業種類別漁獲量）</t>
  </si>
  <si>
    <t>689</t>
  </si>
  <si>
    <t>平成１６年　　　　　　　　　　　　　　　　　　　　　　</t>
  </si>
  <si>
    <t>ー</t>
  </si>
  <si>
    <t xml:space="preserve">   16</t>
  </si>
  <si>
    <t>平  成  １７　年  度</t>
  </si>
  <si>
    <t>平成7年度</t>
  </si>
  <si>
    <t>平  成  １７  年  度</t>
  </si>
  <si>
    <t>-</t>
  </si>
  <si>
    <t>数     量</t>
  </si>
  <si>
    <t>宮城</t>
  </si>
  <si>
    <t>県　　　外</t>
  </si>
  <si>
    <t>福島</t>
  </si>
  <si>
    <t>神奈川</t>
  </si>
  <si>
    <t>北海道</t>
  </si>
  <si>
    <t>秋田</t>
  </si>
  <si>
    <t>静岡</t>
  </si>
  <si>
    <t>その他</t>
  </si>
  <si>
    <t>富山</t>
  </si>
  <si>
    <t>　地　  元</t>
  </si>
  <si>
    <t>　県　  内</t>
  </si>
  <si>
    <t>平成１６年度　計</t>
  </si>
  <si>
    <t>平成１７年度　計</t>
  </si>
  <si>
    <t>宮城</t>
  </si>
  <si>
    <t>青森</t>
  </si>
  <si>
    <t>平成13年</t>
  </si>
  <si>
    <t xml:space="preserve">   17</t>
  </si>
  <si>
    <t>平  成  １８  年  度</t>
  </si>
  <si>
    <t>平  成  １８　年  度</t>
  </si>
  <si>
    <t>平成１８年度　計</t>
  </si>
  <si>
    <t>平成8年度</t>
  </si>
  <si>
    <t>　　 -</t>
  </si>
  <si>
    <t>平成２０年３月３１日現在</t>
  </si>
  <si>
    <t xml:space="preserve">                  第２種  漁港の利用範囲が第１種より広く、第３種に属さないもの。</t>
  </si>
  <si>
    <t xml:space="preserve">                  第３種  漁港の利用範囲が全国的なもの。</t>
  </si>
  <si>
    <t>17年</t>
  </si>
  <si>
    <t>(鵜住居）13年</t>
  </si>
  <si>
    <r>
      <t xml:space="preserve"> </t>
    </r>
    <r>
      <rPr>
        <sz val="11"/>
        <rFont val="ＭＳ 明朝"/>
        <family val="1"/>
      </rPr>
      <t>12年</t>
    </r>
  </si>
  <si>
    <r>
      <t>（白浜浦含む）</t>
    </r>
    <r>
      <rPr>
        <sz val="11"/>
        <rFont val="ＭＳ 明朝"/>
        <family val="1"/>
      </rPr>
      <t>13年</t>
    </r>
  </si>
  <si>
    <r>
      <t>(釜石市内陸含む)</t>
    </r>
    <r>
      <rPr>
        <sz val="11"/>
        <rFont val="ＭＳ 明朝"/>
        <family val="1"/>
      </rPr>
      <t>13年</t>
    </r>
  </si>
  <si>
    <t xml:space="preserve">平成17年 　　　　　　　　　　　　　　　　　　　　　　　　　　　 </t>
  </si>
  <si>
    <t>平成１７年　　　　　　　　　　　　　　　　　　　　　　</t>
  </si>
  <si>
    <t>平成14年</t>
  </si>
  <si>
    <t>18年</t>
  </si>
  <si>
    <t>(鵜住居）14年</t>
  </si>
  <si>
    <r>
      <t>(釜石市内陸含む)</t>
    </r>
    <r>
      <rPr>
        <sz val="11"/>
        <rFont val="ＭＳ 明朝"/>
        <family val="1"/>
      </rPr>
      <t>14年</t>
    </r>
  </si>
  <si>
    <t>　　-</t>
  </si>
  <si>
    <t xml:space="preserve">平成18年 　　　　　　　　　　　　　　　　　　　　　　　　　　　 </t>
  </si>
  <si>
    <t>平成１８年　　　　　　　　　　　　　　　　　　　　　　</t>
  </si>
  <si>
    <t>　にしん</t>
  </si>
  <si>
    <t>　ほっけ</t>
  </si>
  <si>
    <t>　さわら類</t>
  </si>
  <si>
    <t>-</t>
  </si>
  <si>
    <t>51  海面漁業（漁業種類別漁獲量）</t>
  </si>
  <si>
    <t>X</t>
  </si>
  <si>
    <r>
      <t>平田　　　　(</t>
    </r>
    <r>
      <rPr>
        <sz val="8"/>
        <rFont val="ＭＳ 明朝"/>
        <family val="1"/>
      </rPr>
      <t>含白浜浦</t>
    </r>
    <r>
      <rPr>
        <sz val="10"/>
        <rFont val="ＭＳ 明朝"/>
        <family val="1"/>
      </rPr>
      <t>)</t>
    </r>
  </si>
  <si>
    <t>資料：水産課(釜石漁連地方卸売市場水揚統計)</t>
  </si>
  <si>
    <t xml:space="preserve">       -</t>
  </si>
  <si>
    <t xml:space="preserve">   （注）漁港種別 第１種  漁港の利用範囲が地元の漁業者が主として利用するもの。</t>
  </si>
  <si>
    <t xml:space="preserve">   18</t>
  </si>
  <si>
    <t xml:space="preserve">   18</t>
  </si>
  <si>
    <t>平  成  １９  年  度</t>
  </si>
  <si>
    <t>‐</t>
  </si>
  <si>
    <t>　‐</t>
  </si>
  <si>
    <t>平  成  １９　年  度</t>
  </si>
  <si>
    <t>平成１９年度　計</t>
  </si>
  <si>
    <t xml:space="preserve">         -</t>
  </si>
  <si>
    <t>平成9年度</t>
  </si>
  <si>
    <t>平成15年</t>
  </si>
  <si>
    <t>19年</t>
  </si>
  <si>
    <t>（鵜住居）15年</t>
  </si>
  <si>
    <t>－</t>
  </si>
  <si>
    <r>
      <t>(釜石市内陸含む)</t>
    </r>
    <r>
      <rPr>
        <sz val="11"/>
        <rFont val="ＭＳ 明朝"/>
        <family val="1"/>
      </rPr>
      <t>15年</t>
    </r>
  </si>
  <si>
    <r>
      <t>（白浜浦含む）</t>
    </r>
    <r>
      <rPr>
        <sz val="11"/>
        <rFont val="ＭＳ 明朝"/>
        <family val="1"/>
      </rPr>
      <t>15年</t>
    </r>
  </si>
  <si>
    <t>～　平成19年より調査項目変更により該当数値無（以下同様）　～</t>
  </si>
  <si>
    <t xml:space="preserve">平成19年 　　　　　　　　　　　　　　　　　　　　　　　　　　　 </t>
  </si>
  <si>
    <t>-</t>
  </si>
  <si>
    <t xml:space="preserve">  小型底びき網</t>
  </si>
  <si>
    <t xml:space="preserve">  船びき網</t>
  </si>
  <si>
    <t xml:space="preserve">  中・小型まき網</t>
  </si>
  <si>
    <t>　採  貝・採　藻</t>
  </si>
  <si>
    <t>～平成19年より漁業地区別集計無～</t>
  </si>
  <si>
    <t>平成１９年　　　　　　　　　　　　　　　　　　　　　　</t>
  </si>
  <si>
    <t>～平成19年より漁業地区別集計無～</t>
  </si>
  <si>
    <t xml:space="preserve">  ふぐ類</t>
  </si>
  <si>
    <t>X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</si>
</sst>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yy&quot;年&quot;"/>
    <numFmt numFmtId="179" formatCode="\ 0,000"/>
    <numFmt numFmtId="180" formatCode="0_);[Red]\(0\)"/>
    <numFmt numFmtId="181" formatCode="#,##0_);[Red]\(#,##0\)"/>
    <numFmt numFmtId="182" formatCode="#,##0_ ;[Red]\-#,##0\ "/>
    <numFmt numFmtId="183" formatCode="0.0_ "/>
    <numFmt numFmtId="184" formatCode="#,##0.0_);[Red]\(#,##0.0\)"/>
    <numFmt numFmtId="185" formatCode="#,##0.0_ "/>
    <numFmt numFmtId="186" formatCode="#,##0;&quot;△ &quot;#,##0"/>
    <numFmt numFmtId="187" formatCode="0;&quot;△ &quot;0"/>
    <numFmt numFmtId="188" formatCode="#,##0.0;&quot;△ &quot;#,##0.0"/>
  </numFmts>
  <fonts count="1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1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2" fontId="6" fillId="0" borderId="7" xfId="17" applyNumberFormat="1" applyFont="1" applyBorder="1" applyAlignment="1">
      <alignment horizontal="right" vertical="center"/>
    </xf>
    <xf numFmtId="182" fontId="6" fillId="0" borderId="0" xfId="17" applyNumberFormat="1" applyFont="1" applyBorder="1" applyAlignment="1">
      <alignment horizontal="right" vertical="center"/>
    </xf>
    <xf numFmtId="182" fontId="6" fillId="0" borderId="7" xfId="17" applyNumberFormat="1" applyFont="1" applyBorder="1" applyAlignment="1">
      <alignment vertical="center"/>
    </xf>
    <xf numFmtId="182" fontId="6" fillId="0" borderId="0" xfId="17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82" fontId="6" fillId="0" borderId="7" xfId="17" applyNumberFormat="1" applyFont="1" applyBorder="1" applyAlignment="1" applyProtection="1">
      <alignment horizontal="right" vertical="center"/>
      <protection locked="0"/>
    </xf>
    <xf numFmtId="182" fontId="6" fillId="0" borderId="0" xfId="17" applyNumberFormat="1" applyFont="1" applyBorder="1" applyAlignment="1" applyProtection="1">
      <alignment horizontal="right" vertical="center"/>
      <protection locked="0"/>
    </xf>
    <xf numFmtId="182" fontId="6" fillId="0" borderId="7" xfId="17" applyNumberFormat="1" applyFont="1" applyBorder="1" applyAlignment="1" applyProtection="1">
      <alignment vertical="center"/>
      <protection locked="0"/>
    </xf>
    <xf numFmtId="182" fontId="6" fillId="0" borderId="0" xfId="17" applyNumberFormat="1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 applyProtection="1">
      <alignment horizontal="right" vertical="center"/>
      <protection locked="0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177" fontId="6" fillId="0" borderId="8" xfId="0" applyNumberFormat="1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4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1" fontId="10" fillId="0" borderId="0" xfId="0" applyNumberFormat="1" applyFont="1" applyBorder="1" applyAlignment="1">
      <alignment horizontal="right" vertical="center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181" fontId="6" fillId="0" borderId="7" xfId="17" applyNumberFormat="1" applyFont="1" applyBorder="1" applyAlignment="1">
      <alignment horizontal="right" vertical="center"/>
    </xf>
    <xf numFmtId="181" fontId="0" fillId="0" borderId="0" xfId="17" applyNumberFormat="1" applyFont="1" applyAlignment="1">
      <alignment horizontal="right" vertical="center"/>
    </xf>
    <xf numFmtId="0" fontId="0" fillId="0" borderId="7" xfId="0" applyFont="1" applyBorder="1" applyAlignment="1">
      <alignment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7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6" fillId="0" borderId="1" xfId="0" applyNumberFormat="1" applyFont="1" applyBorder="1" applyAlignment="1" applyProtection="1">
      <alignment horizontal="left" vertical="center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0" fontId="6" fillId="0" borderId="1" xfId="0" applyNumberFormat="1" applyFont="1" applyBorder="1" applyAlignment="1" applyProtection="1">
      <alignment horizontal="right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" xfId="0" applyNumberFormat="1" applyFont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>
      <alignment horizontal="left" vertical="center"/>
    </xf>
    <xf numFmtId="177" fontId="12" fillId="0" borderId="13" xfId="0" applyNumberFormat="1" applyFont="1" applyFill="1" applyBorder="1" applyAlignment="1">
      <alignment horizontal="right" vertical="center"/>
    </xf>
    <xf numFmtId="177" fontId="12" fillId="2" borderId="13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horizontal="distributed" vertical="distributed"/>
    </xf>
    <xf numFmtId="0" fontId="6" fillId="0" borderId="15" xfId="0" applyNumberFormat="1" applyFont="1" applyBorder="1" applyAlignment="1">
      <alignment horizontal="distributed" vertical="distributed"/>
    </xf>
    <xf numFmtId="0" fontId="6" fillId="0" borderId="11" xfId="0" applyNumberFormat="1" applyFont="1" applyBorder="1" applyAlignment="1">
      <alignment horizontal="distributed" vertical="distributed"/>
    </xf>
    <xf numFmtId="0" fontId="6" fillId="0" borderId="14" xfId="0" applyNumberFormat="1" applyFont="1" applyBorder="1" applyAlignment="1">
      <alignment horizontal="distributed" vertical="distributed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distributed" vertical="distributed"/>
    </xf>
    <xf numFmtId="0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7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181" fontId="10" fillId="0" borderId="7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>
      <alignment horizontal="right" vertical="center"/>
    </xf>
    <xf numFmtId="186" fontId="6" fillId="0" borderId="7" xfId="17" applyNumberFormat="1" applyFont="1" applyBorder="1" applyAlignment="1" applyProtection="1">
      <alignment horizontal="right" vertical="center"/>
      <protection locked="0"/>
    </xf>
    <xf numFmtId="186" fontId="6" fillId="0" borderId="0" xfId="17" applyNumberFormat="1" applyFont="1" applyBorder="1" applyAlignment="1" applyProtection="1">
      <alignment horizontal="right" vertical="center"/>
      <protection locked="0"/>
    </xf>
    <xf numFmtId="186" fontId="6" fillId="0" borderId="7" xfId="17" applyNumberFormat="1" applyFont="1" applyBorder="1" applyAlignment="1" applyProtection="1">
      <alignment vertical="center"/>
      <protection locked="0"/>
    </xf>
    <xf numFmtId="186" fontId="6" fillId="0" borderId="0" xfId="17" applyNumberFormat="1" applyFont="1" applyBorder="1" applyAlignment="1" applyProtection="1">
      <alignment vertical="center"/>
      <protection locked="0"/>
    </xf>
    <xf numFmtId="186" fontId="1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 horizontal="right" vertical="center"/>
    </xf>
    <xf numFmtId="186" fontId="6" fillId="0" borderId="1" xfId="0" applyNumberFormat="1" applyFont="1" applyBorder="1" applyAlignment="1">
      <alignment horizontal="right" vertical="center"/>
    </xf>
    <xf numFmtId="186" fontId="10" fillId="0" borderId="7" xfId="0" applyNumberFormat="1" applyFont="1" applyBorder="1" applyAlignment="1">
      <alignment horizontal="right" vertical="center"/>
    </xf>
    <xf numFmtId="186" fontId="6" fillId="0" borderId="7" xfId="0" applyNumberFormat="1" applyFont="1" applyBorder="1" applyAlignment="1">
      <alignment horizontal="right" vertical="center"/>
    </xf>
    <xf numFmtId="186" fontId="6" fillId="0" borderId="8" xfId="0" applyNumberFormat="1" applyFont="1" applyBorder="1" applyAlignment="1">
      <alignment horizontal="right" vertical="center"/>
    </xf>
    <xf numFmtId="186" fontId="7" fillId="0" borderId="7" xfId="0" applyNumberFormat="1" applyFont="1" applyBorder="1" applyAlignment="1" applyProtection="1">
      <alignment horizontal="right" vertical="center"/>
      <protection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Border="1" applyAlignment="1" applyProtection="1">
      <alignment horizontal="right" vertical="center"/>
      <protection/>
    </xf>
    <xf numFmtId="186" fontId="14" fillId="0" borderId="16" xfId="0" applyNumberFormat="1" applyFont="1" applyBorder="1" applyAlignment="1" applyProtection="1">
      <alignment vertical="center"/>
      <protection/>
    </xf>
    <xf numFmtId="186" fontId="6" fillId="0" borderId="17" xfId="0" applyNumberFormat="1" applyFont="1" applyBorder="1" applyAlignment="1" applyProtection="1">
      <alignment vertical="center"/>
      <protection/>
    </xf>
    <xf numFmtId="186" fontId="6" fillId="0" borderId="18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vertical="center"/>
      <protection/>
    </xf>
    <xf numFmtId="186" fontId="6" fillId="0" borderId="16" xfId="0" applyNumberFormat="1" applyFont="1" applyBorder="1" applyAlignment="1" applyProtection="1">
      <alignment vertical="center"/>
      <protection/>
    </xf>
    <xf numFmtId="186" fontId="10" fillId="0" borderId="0" xfId="0" applyNumberFormat="1" applyFont="1" applyAlignment="1" applyProtection="1">
      <alignment vertical="center"/>
      <protection/>
    </xf>
    <xf numFmtId="186" fontId="10" fillId="0" borderId="0" xfId="0" applyNumberFormat="1" applyFont="1" applyAlignment="1" applyProtection="1">
      <alignment vertical="center" shrinkToFit="1"/>
      <protection/>
    </xf>
    <xf numFmtId="186" fontId="6" fillId="0" borderId="0" xfId="0" applyNumberFormat="1" applyFont="1" applyAlignment="1" applyProtection="1">
      <alignment vertical="center"/>
      <protection/>
    </xf>
    <xf numFmtId="186" fontId="10" fillId="0" borderId="0" xfId="0" applyNumberFormat="1" applyFont="1" applyFill="1" applyAlignment="1" applyProtection="1">
      <alignment vertical="center"/>
      <protection/>
    </xf>
    <xf numFmtId="186" fontId="6" fillId="0" borderId="0" xfId="0" applyNumberFormat="1" applyFont="1" applyAlignment="1" applyProtection="1">
      <alignment/>
      <protection/>
    </xf>
    <xf numFmtId="186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5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186" fontId="6" fillId="0" borderId="0" xfId="0" applyNumberFormat="1" applyFont="1" applyBorder="1" applyAlignment="1" applyProtection="1">
      <alignment horizontal="right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177" fontId="10" fillId="0" borderId="7" xfId="0" applyNumberFormat="1" applyFont="1" applyBorder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/>
    </xf>
    <xf numFmtId="186" fontId="10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6" fontId="6" fillId="0" borderId="0" xfId="0" applyNumberFormat="1" applyFont="1" applyAlignment="1" applyProtection="1">
      <alignment horizontal="right" vertical="center"/>
      <protection/>
    </xf>
    <xf numFmtId="176" fontId="6" fillId="0" borderId="7" xfId="0" applyNumberFormat="1" applyFont="1" applyBorder="1" applyAlignment="1" applyProtection="1">
      <alignment horizontal="right" vertical="center"/>
      <protection/>
    </xf>
    <xf numFmtId="177" fontId="6" fillId="0" borderId="8" xfId="0" applyNumberFormat="1" applyFont="1" applyBorder="1" applyAlignment="1" applyProtection="1">
      <alignment horizontal="right" vertical="center"/>
      <protection/>
    </xf>
    <xf numFmtId="177" fontId="6" fillId="0" borderId="1" xfId="0" applyNumberFormat="1" applyFont="1" applyBorder="1" applyAlignment="1" applyProtection="1">
      <alignment horizontal="right" vertical="center"/>
      <protection/>
    </xf>
    <xf numFmtId="181" fontId="6" fillId="0" borderId="1" xfId="0" applyNumberFormat="1" applyFont="1" applyBorder="1" applyAlignment="1" applyProtection="1">
      <alignment horizontal="right" vertical="center"/>
      <protection/>
    </xf>
    <xf numFmtId="0" fontId="6" fillId="0" borderId="3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38" fontId="10" fillId="0" borderId="0" xfId="17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86" fontId="13" fillId="0" borderId="0" xfId="0" applyNumberFormat="1" applyFont="1" applyAlignment="1" applyProtection="1">
      <alignment horizontal="right" vertical="center"/>
      <protection/>
    </xf>
    <xf numFmtId="38" fontId="6" fillId="0" borderId="0" xfId="17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177" fontId="6" fillId="0" borderId="0" xfId="0" applyNumberFormat="1" applyFont="1" applyAlignment="1" applyProtection="1">
      <alignment/>
      <protection/>
    </xf>
    <xf numFmtId="181" fontId="10" fillId="0" borderId="7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177" fontId="10" fillId="0" borderId="7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 shrinkToFit="1"/>
      <protection/>
    </xf>
    <xf numFmtId="177" fontId="6" fillId="0" borderId="7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81" fontId="6" fillId="0" borderId="7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176" fontId="6" fillId="0" borderId="7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 applyProtection="1">
      <alignment/>
      <protection/>
    </xf>
    <xf numFmtId="186" fontId="6" fillId="0" borderId="1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5" xfId="0" applyNumberFormat="1" applyFont="1" applyBorder="1" applyAlignment="1" applyProtection="1">
      <alignment horizontal="center" vertical="top"/>
      <protection/>
    </xf>
    <xf numFmtId="0" fontId="6" fillId="0" borderId="8" xfId="0" applyNumberFormat="1" applyFont="1" applyBorder="1" applyAlignment="1" applyProtection="1">
      <alignment horizontal="center" vertical="top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181" fontId="6" fillId="0" borderId="0" xfId="17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181" fontId="6" fillId="0" borderId="0" xfId="17" applyNumberFormat="1" applyFont="1" applyBorder="1" applyAlignment="1" applyProtection="1">
      <alignment horizontal="right" vertical="center"/>
      <protection/>
    </xf>
    <xf numFmtId="0" fontId="6" fillId="0" borderId="14" xfId="0" applyNumberFormat="1" applyFont="1" applyBorder="1" applyAlignment="1" applyProtection="1">
      <alignment vertical="center"/>
      <protection/>
    </xf>
    <xf numFmtId="177" fontId="6" fillId="0" borderId="8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176" fontId="6" fillId="0" borderId="1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6" fontId="6" fillId="0" borderId="17" xfId="0" applyNumberFormat="1" applyFont="1" applyBorder="1" applyAlignment="1" applyProtection="1">
      <alignment horizontal="right" vertical="center"/>
      <protection/>
    </xf>
    <xf numFmtId="186" fontId="6" fillId="0" borderId="18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6" fillId="0" borderId="19" xfId="0" applyNumberFormat="1" applyFont="1" applyBorder="1" applyAlignment="1" applyProtection="1">
      <alignment horizontal="distributed" vertical="center"/>
      <protection/>
    </xf>
    <xf numFmtId="186" fontId="6" fillId="0" borderId="16" xfId="0" applyNumberFormat="1" applyFont="1" applyBorder="1" applyAlignment="1" applyProtection="1">
      <alignment horizontal="right" vertical="center"/>
      <protection/>
    </xf>
    <xf numFmtId="182" fontId="14" fillId="0" borderId="16" xfId="0" applyNumberFormat="1" applyFont="1" applyBorder="1" applyAlignment="1" applyProtection="1">
      <alignment horizontal="right" vertical="center"/>
      <protection/>
    </xf>
    <xf numFmtId="182" fontId="6" fillId="0" borderId="17" xfId="0" applyNumberFormat="1" applyFont="1" applyBorder="1" applyAlignment="1" applyProtection="1">
      <alignment horizontal="right" vertical="center"/>
      <protection/>
    </xf>
    <xf numFmtId="182" fontId="6" fillId="0" borderId="18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distributed" vertical="center"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6" fillId="0" borderId="2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textRotation="255"/>
      <protection/>
    </xf>
    <xf numFmtId="0" fontId="6" fillId="0" borderId="1" xfId="0" applyNumberFormat="1" applyFont="1" applyBorder="1" applyAlignment="1" applyProtection="1">
      <alignment horizontal="distributed" vertical="center"/>
      <protection/>
    </xf>
    <xf numFmtId="186" fontId="6" fillId="0" borderId="1" xfId="0" applyNumberFormat="1" applyFont="1" applyBorder="1" applyAlignment="1" applyProtection="1">
      <alignment horizontal="right" vertical="center"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176" fontId="6" fillId="0" borderId="1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186" fontId="6" fillId="0" borderId="22" xfId="0" applyNumberFormat="1" applyFont="1" applyBorder="1" applyAlignment="1" applyProtection="1">
      <alignment/>
      <protection/>
    </xf>
    <xf numFmtId="186" fontId="10" fillId="0" borderId="22" xfId="0" applyNumberFormat="1" applyFont="1" applyBorder="1" applyAlignment="1" applyProtection="1">
      <alignment vertical="center"/>
      <protection/>
    </xf>
    <xf numFmtId="186" fontId="10" fillId="0" borderId="0" xfId="0" applyNumberFormat="1" applyFont="1" applyBorder="1" applyAlignment="1" applyProtection="1">
      <alignment vertical="center"/>
      <protection/>
    </xf>
    <xf numFmtId="186" fontId="10" fillId="0" borderId="22" xfId="0" applyNumberFormat="1" applyFont="1" applyBorder="1" applyAlignment="1" applyProtection="1">
      <alignment vertical="center" shrinkToFit="1"/>
      <protection/>
    </xf>
    <xf numFmtId="186" fontId="6" fillId="0" borderId="22" xfId="0" applyNumberFormat="1" applyFont="1" applyBorder="1" applyAlignment="1" applyProtection="1">
      <alignment vertical="center"/>
      <protection/>
    </xf>
    <xf numFmtId="186" fontId="6" fillId="0" borderId="22" xfId="0" applyNumberFormat="1" applyFont="1" applyBorder="1" applyAlignment="1" applyProtection="1">
      <alignment horizontal="right" vertical="center"/>
      <protection/>
    </xf>
    <xf numFmtId="186" fontId="6" fillId="0" borderId="23" xfId="0" applyNumberFormat="1" applyFont="1" applyBorder="1" applyAlignment="1" applyProtection="1">
      <alignment/>
      <protection/>
    </xf>
    <xf numFmtId="0" fontId="6" fillId="0" borderId="24" xfId="0" applyNumberFormat="1" applyFont="1" applyBorder="1" applyAlignment="1" applyProtection="1">
      <alignment horizontal="distributed" vertical="center"/>
      <protection/>
    </xf>
    <xf numFmtId="0" fontId="6" fillId="0" borderId="25" xfId="0" applyNumberFormat="1" applyFont="1" applyBorder="1" applyAlignment="1" applyProtection="1">
      <alignment horizontal="distributed" vertical="center"/>
      <protection/>
    </xf>
    <xf numFmtId="0" fontId="6" fillId="0" borderId="26" xfId="0" applyNumberFormat="1" applyFont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>
      <alignment horizontal="center" vertical="center" shrinkToFit="1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77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left" vertical="center" shrinkToFit="1"/>
    </xf>
    <xf numFmtId="0" fontId="6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186" fontId="6" fillId="0" borderId="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6" fillId="0" borderId="0" xfId="0" applyNumberFormat="1" applyFont="1" applyFill="1" applyAlignment="1" applyProtection="1">
      <alignment horizontal="center" vertical="center"/>
      <protection/>
    </xf>
    <xf numFmtId="186" fontId="13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181" fontId="6" fillId="0" borderId="7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6" fillId="0" borderId="7" xfId="17" applyNumberFormat="1" applyFont="1" applyBorder="1" applyAlignment="1">
      <alignment horizontal="right" vertical="center"/>
    </xf>
    <xf numFmtId="181" fontId="0" fillId="0" borderId="0" xfId="17" applyNumberFormat="1" applyFont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6" fillId="0" borderId="7" xfId="17" applyNumberFormat="1" applyFont="1" applyBorder="1" applyAlignment="1">
      <alignment horizontal="right" vertical="center"/>
    </xf>
    <xf numFmtId="49" fontId="0" fillId="0" borderId="0" xfId="17" applyNumberFormat="1" applyFont="1" applyAlignment="1">
      <alignment horizontal="right" vertical="center"/>
    </xf>
    <xf numFmtId="180" fontId="6" fillId="0" borderId="7" xfId="17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81" fontId="10" fillId="0" borderId="7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center"/>
    </xf>
    <xf numFmtId="186" fontId="17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3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 horizontal="center" vertical="center" textRotation="255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16" xfId="0" applyNumberFormat="1" applyFont="1" applyBorder="1" applyAlignment="1" applyProtection="1">
      <alignment horizontal="left" vertical="center" shrinkToFit="1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14" fillId="0" borderId="16" xfId="0" applyNumberFormat="1" applyFont="1" applyBorder="1" applyAlignment="1" applyProtection="1">
      <alignment horizontal="center" vertical="center" shrinkToFit="1"/>
      <protection/>
    </xf>
    <xf numFmtId="0" fontId="14" fillId="0" borderId="0" xfId="0" applyNumberFormat="1" applyFont="1" applyBorder="1" applyAlignment="1" applyProtection="1">
      <alignment horizontal="center" vertical="center" shrinkToFit="1"/>
      <protection/>
    </xf>
    <xf numFmtId="0" fontId="14" fillId="0" borderId="11" xfId="0" applyNumberFormat="1" applyFont="1" applyBorder="1" applyAlignment="1" applyProtection="1">
      <alignment horizontal="center" vertical="center" shrinkToFit="1"/>
      <protection/>
    </xf>
    <xf numFmtId="186" fontId="6" fillId="0" borderId="0" xfId="0" applyNumberFormat="1" applyFont="1" applyBorder="1" applyAlignment="1" applyProtection="1">
      <alignment horizontal="right" vertical="center"/>
      <protection/>
    </xf>
    <xf numFmtId="186" fontId="6" fillId="0" borderId="7" xfId="0" applyNumberFormat="1" applyFont="1" applyBorder="1" applyAlignment="1" applyProtection="1">
      <alignment horizontal="right" vertical="center"/>
      <protection/>
    </xf>
    <xf numFmtId="181" fontId="6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81" fontId="6" fillId="0" borderId="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81" fontId="6" fillId="0" borderId="7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181" fontId="6" fillId="0" borderId="8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/>
      <protection/>
    </xf>
    <xf numFmtId="177" fontId="12" fillId="0" borderId="2" xfId="0" applyNumberFormat="1" applyFont="1" applyFill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distributed" vertical="distributed"/>
    </xf>
    <xf numFmtId="0" fontId="6" fillId="0" borderId="1" xfId="0" applyNumberFormat="1" applyFont="1" applyBorder="1" applyAlignment="1">
      <alignment horizontal="distributed" vertical="distributed"/>
    </xf>
    <xf numFmtId="0" fontId="6" fillId="0" borderId="2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righ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distributed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161925</xdr:rowOff>
    </xdr:from>
    <xdr:to>
      <xdr:col>4</xdr:col>
      <xdr:colOff>695325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571875" y="1333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695325</xdr:colOff>
      <xdr:row>8</xdr:row>
      <xdr:rowOff>171450</xdr:rowOff>
    </xdr:from>
    <xdr:to>
      <xdr:col>4</xdr:col>
      <xdr:colOff>695325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4815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133350</xdr:rowOff>
    </xdr:from>
    <xdr:to>
      <xdr:col>4</xdr:col>
      <xdr:colOff>704850</xdr:colOff>
      <xdr:row>18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619500" y="133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8</xdr:row>
      <xdr:rowOff>152400</xdr:rowOff>
    </xdr:from>
    <xdr:to>
      <xdr:col>6</xdr:col>
      <xdr:colOff>733425</xdr:colOff>
      <xdr:row>18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62940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142875</xdr:rowOff>
    </xdr:from>
    <xdr:to>
      <xdr:col>6</xdr:col>
      <xdr:colOff>752475</xdr:colOff>
      <xdr:row>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5972175" y="1333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95250</xdr:rowOff>
    </xdr:from>
    <xdr:to>
      <xdr:col>6</xdr:col>
      <xdr:colOff>742950</xdr:colOff>
      <xdr:row>18</xdr:row>
      <xdr:rowOff>95250</xdr:rowOff>
    </xdr:to>
    <xdr:sp>
      <xdr:nvSpPr>
        <xdr:cNvPr id="6" name="Line 6"/>
        <xdr:cNvSpPr>
          <a:spLocks/>
        </xdr:cNvSpPr>
      </xdr:nvSpPr>
      <xdr:spPr>
        <a:xfrm>
          <a:off x="5962650" y="1333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723900</xdr:colOff>
      <xdr:row>23</xdr:row>
      <xdr:rowOff>123825</xdr:rowOff>
    </xdr:from>
    <xdr:to>
      <xdr:col>4</xdr:col>
      <xdr:colOff>723900</xdr:colOff>
      <xdr:row>30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27672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133350</xdr:rowOff>
    </xdr:from>
    <xdr:to>
      <xdr:col>6</xdr:col>
      <xdr:colOff>723900</xdr:colOff>
      <xdr:row>30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972175" y="133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123825</xdr:rowOff>
    </xdr:from>
    <xdr:to>
      <xdr:col>6</xdr:col>
      <xdr:colOff>685800</xdr:colOff>
      <xdr:row>23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5943600" y="133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133350</xdr:rowOff>
    </xdr:from>
    <xdr:to>
      <xdr:col>4</xdr:col>
      <xdr:colOff>742950</xdr:colOff>
      <xdr:row>23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648075" y="133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30</xdr:row>
      <xdr:rowOff>133350</xdr:rowOff>
    </xdr:from>
    <xdr:to>
      <xdr:col>4</xdr:col>
      <xdr:colOff>752475</xdr:colOff>
      <xdr:row>30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3657600" y="133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704850</xdr:colOff>
      <xdr:row>23</xdr:row>
      <xdr:rowOff>104775</xdr:rowOff>
    </xdr:from>
    <xdr:to>
      <xdr:col>6</xdr:col>
      <xdr:colOff>704850</xdr:colOff>
      <xdr:row>30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60082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49</xdr:row>
      <xdr:rowOff>95250</xdr:rowOff>
    </xdr:from>
    <xdr:to>
      <xdr:col>4</xdr:col>
      <xdr:colOff>457200</xdr:colOff>
      <xdr:row>55</xdr:row>
      <xdr:rowOff>171450</xdr:rowOff>
    </xdr:to>
    <xdr:sp>
      <xdr:nvSpPr>
        <xdr:cNvPr id="13" name="AutoShape 25"/>
        <xdr:cNvSpPr>
          <a:spLocks/>
        </xdr:cNvSpPr>
      </xdr:nvSpPr>
      <xdr:spPr>
        <a:xfrm>
          <a:off x="3752850" y="133350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171450</xdr:colOff>
      <xdr:row>49</xdr:row>
      <xdr:rowOff>85725</xdr:rowOff>
    </xdr:from>
    <xdr:to>
      <xdr:col>6</xdr:col>
      <xdr:colOff>438150</xdr:colOff>
      <xdr:row>55</xdr:row>
      <xdr:rowOff>171450</xdr:rowOff>
    </xdr:to>
    <xdr:sp>
      <xdr:nvSpPr>
        <xdr:cNvPr id="14" name="AutoShape 26"/>
        <xdr:cNvSpPr>
          <a:spLocks/>
        </xdr:cNvSpPr>
      </xdr:nvSpPr>
      <xdr:spPr>
        <a:xfrm>
          <a:off x="6067425" y="133350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114300</xdr:rowOff>
    </xdr:from>
    <xdr:to>
      <xdr:col>4</xdr:col>
      <xdr:colOff>457200</xdr:colOff>
      <xdr:row>42</xdr:row>
      <xdr:rowOff>142875</xdr:rowOff>
    </xdr:to>
    <xdr:sp>
      <xdr:nvSpPr>
        <xdr:cNvPr id="15" name="AutoShape 27"/>
        <xdr:cNvSpPr>
          <a:spLocks/>
        </xdr:cNvSpPr>
      </xdr:nvSpPr>
      <xdr:spPr>
        <a:xfrm>
          <a:off x="3752850" y="133350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95250</xdr:rowOff>
    </xdr:from>
    <xdr:to>
      <xdr:col>6</xdr:col>
      <xdr:colOff>409575</xdr:colOff>
      <xdr:row>42</xdr:row>
      <xdr:rowOff>123825</xdr:rowOff>
    </xdr:to>
    <xdr:sp>
      <xdr:nvSpPr>
        <xdr:cNvPr id="16" name="AutoShape 28"/>
        <xdr:cNvSpPr>
          <a:spLocks/>
        </xdr:cNvSpPr>
      </xdr:nvSpPr>
      <xdr:spPr>
        <a:xfrm>
          <a:off x="6048375" y="133350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62</xdr:row>
      <xdr:rowOff>95250</xdr:rowOff>
    </xdr:from>
    <xdr:to>
      <xdr:col>4</xdr:col>
      <xdr:colOff>457200</xdr:colOff>
      <xdr:row>66</xdr:row>
      <xdr:rowOff>171450</xdr:rowOff>
    </xdr:to>
    <xdr:sp>
      <xdr:nvSpPr>
        <xdr:cNvPr id="17" name="AutoShape 33"/>
        <xdr:cNvSpPr>
          <a:spLocks/>
        </xdr:cNvSpPr>
      </xdr:nvSpPr>
      <xdr:spPr>
        <a:xfrm>
          <a:off x="3752850" y="133350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171450</xdr:colOff>
      <xdr:row>62</xdr:row>
      <xdr:rowOff>85725</xdr:rowOff>
    </xdr:from>
    <xdr:to>
      <xdr:col>6</xdr:col>
      <xdr:colOff>438150</xdr:colOff>
      <xdr:row>66</xdr:row>
      <xdr:rowOff>171450</xdr:rowOff>
    </xdr:to>
    <xdr:sp>
      <xdr:nvSpPr>
        <xdr:cNvPr id="18" name="AutoShape 34"/>
        <xdr:cNvSpPr>
          <a:spLocks/>
        </xdr:cNvSpPr>
      </xdr:nvSpPr>
      <xdr:spPr>
        <a:xfrm>
          <a:off x="6067425" y="133350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73</xdr:row>
      <xdr:rowOff>95250</xdr:rowOff>
    </xdr:from>
    <xdr:to>
      <xdr:col>4</xdr:col>
      <xdr:colOff>457200</xdr:colOff>
      <xdr:row>78</xdr:row>
      <xdr:rowOff>171450</xdr:rowOff>
    </xdr:to>
    <xdr:sp>
      <xdr:nvSpPr>
        <xdr:cNvPr id="19" name="AutoShape 37"/>
        <xdr:cNvSpPr>
          <a:spLocks/>
        </xdr:cNvSpPr>
      </xdr:nvSpPr>
      <xdr:spPr>
        <a:xfrm>
          <a:off x="3752850" y="133350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171450</xdr:colOff>
      <xdr:row>73</xdr:row>
      <xdr:rowOff>85725</xdr:rowOff>
    </xdr:from>
    <xdr:to>
      <xdr:col>6</xdr:col>
      <xdr:colOff>438150</xdr:colOff>
      <xdr:row>78</xdr:row>
      <xdr:rowOff>171450</xdr:rowOff>
    </xdr:to>
    <xdr:sp>
      <xdr:nvSpPr>
        <xdr:cNvPr id="20" name="AutoShape 38"/>
        <xdr:cNvSpPr>
          <a:spLocks/>
        </xdr:cNvSpPr>
      </xdr:nvSpPr>
      <xdr:spPr>
        <a:xfrm>
          <a:off x="6067425" y="133350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83</xdr:row>
      <xdr:rowOff>38100</xdr:rowOff>
    </xdr:from>
    <xdr:to>
      <xdr:col>4</xdr:col>
      <xdr:colOff>457200</xdr:colOff>
      <xdr:row>90</xdr:row>
      <xdr:rowOff>171450</xdr:rowOff>
    </xdr:to>
    <xdr:sp>
      <xdr:nvSpPr>
        <xdr:cNvPr id="21" name="AutoShape 39"/>
        <xdr:cNvSpPr>
          <a:spLocks/>
        </xdr:cNvSpPr>
      </xdr:nvSpPr>
      <xdr:spPr>
        <a:xfrm>
          <a:off x="3752850" y="1333500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171450</xdr:colOff>
      <xdr:row>83</xdr:row>
      <xdr:rowOff>47625</xdr:rowOff>
    </xdr:from>
    <xdr:to>
      <xdr:col>6</xdr:col>
      <xdr:colOff>438150</xdr:colOff>
      <xdr:row>90</xdr:row>
      <xdr:rowOff>171450</xdr:rowOff>
    </xdr:to>
    <xdr:sp>
      <xdr:nvSpPr>
        <xdr:cNvPr id="22" name="AutoShape 40"/>
        <xdr:cNvSpPr>
          <a:spLocks/>
        </xdr:cNvSpPr>
      </xdr:nvSpPr>
      <xdr:spPr>
        <a:xfrm>
          <a:off x="6067425" y="133350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107</xdr:row>
      <xdr:rowOff>38100</xdr:rowOff>
    </xdr:from>
    <xdr:to>
      <xdr:col>4</xdr:col>
      <xdr:colOff>390525</xdr:colOff>
      <xdr:row>114</xdr:row>
      <xdr:rowOff>171450</xdr:rowOff>
    </xdr:to>
    <xdr:sp>
      <xdr:nvSpPr>
        <xdr:cNvPr id="23" name="AutoShape 41"/>
        <xdr:cNvSpPr>
          <a:spLocks/>
        </xdr:cNvSpPr>
      </xdr:nvSpPr>
      <xdr:spPr>
        <a:xfrm>
          <a:off x="3638550" y="133350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95</xdr:row>
      <xdr:rowOff>47625</xdr:rowOff>
    </xdr:from>
    <xdr:to>
      <xdr:col>6</xdr:col>
      <xdr:colOff>438150</xdr:colOff>
      <xdr:row>102</xdr:row>
      <xdr:rowOff>171450</xdr:rowOff>
    </xdr:to>
    <xdr:sp>
      <xdr:nvSpPr>
        <xdr:cNvPr id="24" name="AutoShape 42"/>
        <xdr:cNvSpPr>
          <a:spLocks/>
        </xdr:cNvSpPr>
      </xdr:nvSpPr>
      <xdr:spPr>
        <a:xfrm>
          <a:off x="6076950" y="13335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107</xdr:row>
      <xdr:rowOff>38100</xdr:rowOff>
    </xdr:from>
    <xdr:to>
      <xdr:col>6</xdr:col>
      <xdr:colOff>390525</xdr:colOff>
      <xdr:row>114</xdr:row>
      <xdr:rowOff>200025</xdr:rowOff>
    </xdr:to>
    <xdr:sp>
      <xdr:nvSpPr>
        <xdr:cNvPr id="25" name="AutoShape 43"/>
        <xdr:cNvSpPr>
          <a:spLocks/>
        </xdr:cNvSpPr>
      </xdr:nvSpPr>
      <xdr:spPr>
        <a:xfrm>
          <a:off x="5981700" y="133350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</xdr:colOff>
      <xdr:row>95</xdr:row>
      <xdr:rowOff>66675</xdr:rowOff>
    </xdr:from>
    <xdr:to>
      <xdr:col>4</xdr:col>
      <xdr:colOff>381000</xdr:colOff>
      <xdr:row>102</xdr:row>
      <xdr:rowOff>209550</xdr:rowOff>
    </xdr:to>
    <xdr:sp>
      <xdr:nvSpPr>
        <xdr:cNvPr id="26" name="AutoShape 44"/>
        <xdr:cNvSpPr>
          <a:spLocks/>
        </xdr:cNvSpPr>
      </xdr:nvSpPr>
      <xdr:spPr>
        <a:xfrm>
          <a:off x="3695700" y="1333500"/>
          <a:ext cx="238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119</xdr:row>
      <xdr:rowOff>38100</xdr:rowOff>
    </xdr:from>
    <xdr:to>
      <xdr:col>4</xdr:col>
      <xdr:colOff>390525</xdr:colOff>
      <xdr:row>126</xdr:row>
      <xdr:rowOff>171450</xdr:rowOff>
    </xdr:to>
    <xdr:sp>
      <xdr:nvSpPr>
        <xdr:cNvPr id="27" name="AutoShape 46"/>
        <xdr:cNvSpPr>
          <a:spLocks/>
        </xdr:cNvSpPr>
      </xdr:nvSpPr>
      <xdr:spPr>
        <a:xfrm>
          <a:off x="3638550" y="2400300"/>
          <a:ext cx="304800" cy="1933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119</xdr:row>
      <xdr:rowOff>57150</xdr:rowOff>
    </xdr:from>
    <xdr:to>
      <xdr:col>6</xdr:col>
      <xdr:colOff>381000</xdr:colOff>
      <xdr:row>126</xdr:row>
      <xdr:rowOff>190500</xdr:rowOff>
    </xdr:to>
    <xdr:sp>
      <xdr:nvSpPr>
        <xdr:cNvPr id="28" name="AutoShape 47"/>
        <xdr:cNvSpPr>
          <a:spLocks/>
        </xdr:cNvSpPr>
      </xdr:nvSpPr>
      <xdr:spPr>
        <a:xfrm>
          <a:off x="5972175" y="2419350"/>
          <a:ext cx="304800" cy="1933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131</xdr:row>
      <xdr:rowOff>38100</xdr:rowOff>
    </xdr:from>
    <xdr:to>
      <xdr:col>4</xdr:col>
      <xdr:colOff>390525</xdr:colOff>
      <xdr:row>138</xdr:row>
      <xdr:rowOff>171450</xdr:rowOff>
    </xdr:to>
    <xdr:sp>
      <xdr:nvSpPr>
        <xdr:cNvPr id="29" name="AutoShape 48"/>
        <xdr:cNvSpPr>
          <a:spLocks/>
        </xdr:cNvSpPr>
      </xdr:nvSpPr>
      <xdr:spPr>
        <a:xfrm>
          <a:off x="3638550" y="5486400"/>
          <a:ext cx="304800" cy="1933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131</xdr:row>
      <xdr:rowOff>57150</xdr:rowOff>
    </xdr:from>
    <xdr:to>
      <xdr:col>6</xdr:col>
      <xdr:colOff>381000</xdr:colOff>
      <xdr:row>138</xdr:row>
      <xdr:rowOff>190500</xdr:rowOff>
    </xdr:to>
    <xdr:sp>
      <xdr:nvSpPr>
        <xdr:cNvPr id="30" name="AutoShape 49"/>
        <xdr:cNvSpPr>
          <a:spLocks/>
        </xdr:cNvSpPr>
      </xdr:nvSpPr>
      <xdr:spPr>
        <a:xfrm>
          <a:off x="5972175" y="5505450"/>
          <a:ext cx="304800" cy="1933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H95"/>
  <sheetViews>
    <sheetView zoomScaleSheetLayoutView="100" workbookViewId="0" topLeftCell="A1">
      <pane xSplit="2" ySplit="12" topLeftCell="C3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29" sqref="C29:Q29"/>
    </sheetView>
  </sheetViews>
  <sheetFormatPr defaultColWidth="9.875" defaultRowHeight="20.25" customHeight="1"/>
  <cols>
    <col min="1" max="1" width="14.75390625" style="52" customWidth="1"/>
    <col min="2" max="2" width="1.875" style="52" customWidth="1"/>
    <col min="3" max="3" width="8.75390625" style="52" customWidth="1"/>
    <col min="4" max="4" width="6.75390625" style="52" customWidth="1"/>
    <col min="5" max="5" width="5.25390625" style="52" customWidth="1"/>
    <col min="6" max="6" width="5.75390625" style="52" customWidth="1"/>
    <col min="7" max="7" width="5.875" style="52" customWidth="1"/>
    <col min="8" max="8" width="5.25390625" style="52" customWidth="1"/>
    <col min="9" max="11" width="2.625" style="52" customWidth="1"/>
    <col min="12" max="12" width="4.375" style="52" customWidth="1"/>
    <col min="13" max="13" width="4.625" style="52" customWidth="1"/>
    <col min="14" max="17" width="6.75390625" style="52" customWidth="1"/>
    <col min="18" max="26" width="6.75390625" style="6" customWidth="1"/>
    <col min="27" max="33" width="5.75390625" style="6" customWidth="1"/>
    <col min="34" max="47" width="7.75390625" style="6" customWidth="1"/>
    <col min="48" max="16384" width="10.75390625" style="6" customWidth="1"/>
  </cols>
  <sheetData>
    <row r="1" spans="1:34" ht="20.25" customHeight="1">
      <c r="A1" s="1" t="s">
        <v>555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13.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5"/>
    </row>
    <row r="3" spans="1:34" ht="13.5" customHeight="1">
      <c r="A3" s="6"/>
      <c r="B3" s="6"/>
      <c r="C3" s="353" t="s">
        <v>26</v>
      </c>
      <c r="D3" s="354"/>
      <c r="E3" s="354"/>
      <c r="F3" s="354"/>
      <c r="G3" s="354"/>
      <c r="H3" s="354"/>
      <c r="I3" s="354"/>
      <c r="J3" s="354"/>
      <c r="K3" s="355"/>
      <c r="L3" s="363" t="s">
        <v>20</v>
      </c>
      <c r="M3" s="363" t="s">
        <v>21</v>
      </c>
      <c r="N3" s="365" t="s">
        <v>15</v>
      </c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47"/>
      <c r="AA3" s="363" t="s">
        <v>23</v>
      </c>
      <c r="AB3" s="363" t="s">
        <v>24</v>
      </c>
      <c r="AC3" s="363" t="s">
        <v>210</v>
      </c>
      <c r="AD3" s="363" t="s">
        <v>211</v>
      </c>
      <c r="AE3" s="363" t="s">
        <v>25</v>
      </c>
      <c r="AF3" s="351" t="s">
        <v>30</v>
      </c>
      <c r="AG3" s="348" t="s">
        <v>201</v>
      </c>
      <c r="AH3" s="11"/>
    </row>
    <row r="4" spans="1:34" ht="12.75" customHeight="1">
      <c r="A4" s="12"/>
      <c r="B4" s="12"/>
      <c r="C4" s="356" t="s">
        <v>22</v>
      </c>
      <c r="D4" s="356" t="s">
        <v>17</v>
      </c>
      <c r="E4" s="356" t="s">
        <v>18</v>
      </c>
      <c r="F4" s="356" t="s">
        <v>473</v>
      </c>
      <c r="G4" s="356" t="s">
        <v>474</v>
      </c>
      <c r="H4" s="356" t="s">
        <v>19</v>
      </c>
      <c r="I4" s="374" t="s">
        <v>207</v>
      </c>
      <c r="J4" s="359" t="s">
        <v>208</v>
      </c>
      <c r="K4" s="367" t="s">
        <v>209</v>
      </c>
      <c r="L4" s="363"/>
      <c r="M4" s="363"/>
      <c r="N4" s="370" t="s">
        <v>14</v>
      </c>
      <c r="O4" s="13"/>
      <c r="P4" s="14">
        <v>1</v>
      </c>
      <c r="Q4" s="13">
        <v>3</v>
      </c>
      <c r="R4" s="13">
        <v>5</v>
      </c>
      <c r="S4" s="13">
        <v>10</v>
      </c>
      <c r="T4" s="14">
        <v>20</v>
      </c>
      <c r="U4" s="13">
        <v>30</v>
      </c>
      <c r="V4" s="14">
        <v>50</v>
      </c>
      <c r="W4" s="13">
        <v>100</v>
      </c>
      <c r="X4" s="14">
        <v>200</v>
      </c>
      <c r="Y4" s="13">
        <v>500</v>
      </c>
      <c r="Z4" s="14"/>
      <c r="AA4" s="363"/>
      <c r="AB4" s="363"/>
      <c r="AC4" s="363"/>
      <c r="AD4" s="363"/>
      <c r="AE4" s="363"/>
      <c r="AF4" s="351"/>
      <c r="AG4" s="349"/>
      <c r="AH4" s="11"/>
    </row>
    <row r="5" spans="1:34" ht="13.5" customHeight="1">
      <c r="A5" s="12"/>
      <c r="B5" s="12"/>
      <c r="C5" s="363"/>
      <c r="D5" s="363"/>
      <c r="E5" s="363"/>
      <c r="F5" s="363"/>
      <c r="G5" s="363"/>
      <c r="H5" s="363"/>
      <c r="I5" s="375"/>
      <c r="J5" s="360"/>
      <c r="K5" s="368"/>
      <c r="L5" s="363"/>
      <c r="M5" s="363"/>
      <c r="N5" s="371"/>
      <c r="O5" s="15">
        <v>1</v>
      </c>
      <c r="P5" s="16"/>
      <c r="Q5" s="15"/>
      <c r="R5" s="15"/>
      <c r="S5" s="15"/>
      <c r="T5" s="16"/>
      <c r="U5" s="15"/>
      <c r="V5" s="16"/>
      <c r="W5" s="15"/>
      <c r="X5" s="16"/>
      <c r="Y5" s="15"/>
      <c r="Z5" s="16">
        <v>1000</v>
      </c>
      <c r="AA5" s="363"/>
      <c r="AB5" s="363"/>
      <c r="AC5" s="363"/>
      <c r="AD5" s="363"/>
      <c r="AE5" s="363"/>
      <c r="AF5" s="351"/>
      <c r="AG5" s="349"/>
      <c r="AH5" s="11"/>
    </row>
    <row r="6" spans="1:34" ht="13.5" customHeight="1">
      <c r="A6" s="12" t="s">
        <v>29</v>
      </c>
      <c r="B6" s="12"/>
      <c r="C6" s="363"/>
      <c r="D6" s="363"/>
      <c r="E6" s="363"/>
      <c r="F6" s="363"/>
      <c r="G6" s="363"/>
      <c r="H6" s="363"/>
      <c r="I6" s="375"/>
      <c r="J6" s="360"/>
      <c r="K6" s="368"/>
      <c r="L6" s="363"/>
      <c r="M6" s="363"/>
      <c r="N6" s="371"/>
      <c r="O6" s="15"/>
      <c r="P6" s="373" t="s">
        <v>213</v>
      </c>
      <c r="Q6" s="373" t="s">
        <v>213</v>
      </c>
      <c r="R6" s="373" t="s">
        <v>213</v>
      </c>
      <c r="S6" s="373" t="s">
        <v>213</v>
      </c>
      <c r="T6" s="373" t="s">
        <v>213</v>
      </c>
      <c r="U6" s="373" t="s">
        <v>213</v>
      </c>
      <c r="V6" s="373" t="s">
        <v>213</v>
      </c>
      <c r="W6" s="373" t="s">
        <v>213</v>
      </c>
      <c r="X6" s="373" t="s">
        <v>213</v>
      </c>
      <c r="Y6" s="373" t="s">
        <v>213</v>
      </c>
      <c r="Z6" s="16"/>
      <c r="AA6" s="363"/>
      <c r="AB6" s="363"/>
      <c r="AC6" s="363"/>
      <c r="AD6" s="363"/>
      <c r="AE6" s="363"/>
      <c r="AF6" s="351"/>
      <c r="AG6" s="349"/>
      <c r="AH6" s="11"/>
    </row>
    <row r="7" spans="1:34" ht="13.5" customHeight="1">
      <c r="A7" s="12"/>
      <c r="B7" s="12"/>
      <c r="C7" s="363"/>
      <c r="D7" s="363"/>
      <c r="E7" s="363"/>
      <c r="F7" s="363"/>
      <c r="G7" s="363"/>
      <c r="H7" s="363"/>
      <c r="I7" s="375"/>
      <c r="J7" s="360"/>
      <c r="K7" s="368"/>
      <c r="L7" s="363"/>
      <c r="M7" s="363"/>
      <c r="N7" s="371"/>
      <c r="O7" s="15" t="s">
        <v>214</v>
      </c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16" t="s">
        <v>214</v>
      </c>
      <c r="AA7" s="363"/>
      <c r="AB7" s="363"/>
      <c r="AC7" s="363"/>
      <c r="AD7" s="363"/>
      <c r="AE7" s="363"/>
      <c r="AF7" s="351"/>
      <c r="AG7" s="349"/>
      <c r="AH7" s="11"/>
    </row>
    <row r="8" spans="1:34" ht="13.5" customHeight="1">
      <c r="A8" s="12"/>
      <c r="B8" s="12"/>
      <c r="C8" s="363"/>
      <c r="D8" s="363"/>
      <c r="E8" s="363"/>
      <c r="F8" s="363"/>
      <c r="G8" s="363"/>
      <c r="H8" s="363"/>
      <c r="I8" s="375"/>
      <c r="J8" s="360"/>
      <c r="K8" s="368"/>
      <c r="L8" s="363"/>
      <c r="M8" s="363"/>
      <c r="N8" s="371"/>
      <c r="O8" s="15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16"/>
      <c r="AA8" s="363"/>
      <c r="AB8" s="363"/>
      <c r="AC8" s="363"/>
      <c r="AD8" s="363"/>
      <c r="AE8" s="363"/>
      <c r="AF8" s="351"/>
      <c r="AG8" s="349"/>
      <c r="AH8" s="11"/>
    </row>
    <row r="9" spans="1:34" ht="13.5" customHeight="1">
      <c r="A9" s="12" t="s">
        <v>221</v>
      </c>
      <c r="B9" s="12"/>
      <c r="C9" s="363"/>
      <c r="D9" s="363"/>
      <c r="E9" s="363"/>
      <c r="F9" s="363"/>
      <c r="G9" s="363"/>
      <c r="H9" s="363"/>
      <c r="I9" s="375"/>
      <c r="J9" s="360"/>
      <c r="K9" s="368"/>
      <c r="L9" s="363"/>
      <c r="M9" s="363"/>
      <c r="N9" s="371"/>
      <c r="O9" s="373" t="s">
        <v>12</v>
      </c>
      <c r="P9" s="16"/>
      <c r="Q9" s="15"/>
      <c r="R9" s="15"/>
      <c r="S9" s="15"/>
      <c r="T9" s="16"/>
      <c r="U9" s="15"/>
      <c r="V9" s="16"/>
      <c r="W9" s="15"/>
      <c r="X9" s="16"/>
      <c r="Y9" s="15"/>
      <c r="Z9" s="363" t="s">
        <v>13</v>
      </c>
      <c r="AA9" s="363"/>
      <c r="AB9" s="363"/>
      <c r="AC9" s="363"/>
      <c r="AD9" s="363"/>
      <c r="AE9" s="363"/>
      <c r="AF9" s="351"/>
      <c r="AG9" s="349"/>
      <c r="AH9" s="11"/>
    </row>
    <row r="10" spans="1:34" ht="13.5" customHeight="1">
      <c r="A10" s="12"/>
      <c r="B10" s="12"/>
      <c r="C10" s="363"/>
      <c r="D10" s="363"/>
      <c r="E10" s="363"/>
      <c r="F10" s="363"/>
      <c r="G10" s="363"/>
      <c r="H10" s="363"/>
      <c r="I10" s="375"/>
      <c r="J10" s="360"/>
      <c r="K10" s="368"/>
      <c r="L10" s="363"/>
      <c r="M10" s="363"/>
      <c r="N10" s="371"/>
      <c r="O10" s="373"/>
      <c r="P10" s="16">
        <v>3</v>
      </c>
      <c r="Q10" s="15">
        <v>5</v>
      </c>
      <c r="R10" s="15">
        <v>10</v>
      </c>
      <c r="S10" s="15">
        <v>20</v>
      </c>
      <c r="T10" s="16">
        <v>30</v>
      </c>
      <c r="U10" s="15">
        <v>50</v>
      </c>
      <c r="V10" s="16">
        <v>100</v>
      </c>
      <c r="W10" s="15">
        <v>200</v>
      </c>
      <c r="X10" s="16">
        <v>500</v>
      </c>
      <c r="Y10" s="15">
        <v>1000</v>
      </c>
      <c r="Z10" s="363"/>
      <c r="AA10" s="363"/>
      <c r="AB10" s="363"/>
      <c r="AC10" s="363"/>
      <c r="AD10" s="363"/>
      <c r="AE10" s="363"/>
      <c r="AF10" s="351"/>
      <c r="AG10" s="349"/>
      <c r="AH10" s="11"/>
    </row>
    <row r="11" spans="1:34" ht="13.5" customHeight="1">
      <c r="A11" s="12"/>
      <c r="B11" s="12"/>
      <c r="C11" s="363"/>
      <c r="D11" s="363"/>
      <c r="E11" s="363"/>
      <c r="F11" s="363"/>
      <c r="G11" s="363"/>
      <c r="H11" s="363"/>
      <c r="I11" s="375"/>
      <c r="J11" s="360"/>
      <c r="K11" s="368"/>
      <c r="L11" s="363"/>
      <c r="M11" s="363"/>
      <c r="N11" s="371"/>
      <c r="O11" s="373"/>
      <c r="P11" s="16"/>
      <c r="Q11" s="15"/>
      <c r="R11" s="15"/>
      <c r="S11" s="15"/>
      <c r="T11" s="16"/>
      <c r="U11" s="15"/>
      <c r="V11" s="16"/>
      <c r="W11" s="15"/>
      <c r="X11" s="16"/>
      <c r="Y11" s="15"/>
      <c r="Z11" s="363"/>
      <c r="AA11" s="363"/>
      <c r="AB11" s="363"/>
      <c r="AC11" s="363"/>
      <c r="AD11" s="363"/>
      <c r="AE11" s="363"/>
      <c r="AF11" s="351"/>
      <c r="AG11" s="349"/>
      <c r="AH11" s="11"/>
    </row>
    <row r="12" spans="1:34" ht="13.5" customHeight="1">
      <c r="A12" s="17"/>
      <c r="B12" s="17"/>
      <c r="C12" s="364"/>
      <c r="D12" s="364"/>
      <c r="E12" s="364"/>
      <c r="F12" s="364"/>
      <c r="G12" s="364"/>
      <c r="H12" s="364"/>
      <c r="I12" s="358"/>
      <c r="J12" s="361"/>
      <c r="K12" s="369"/>
      <c r="L12" s="364"/>
      <c r="M12" s="364"/>
      <c r="N12" s="372"/>
      <c r="O12" s="18"/>
      <c r="P12" s="10" t="s">
        <v>16</v>
      </c>
      <c r="Q12" s="18" t="s">
        <v>16</v>
      </c>
      <c r="R12" s="18" t="s">
        <v>16</v>
      </c>
      <c r="S12" s="18" t="s">
        <v>16</v>
      </c>
      <c r="T12" s="10" t="s">
        <v>16</v>
      </c>
      <c r="U12" s="18" t="s">
        <v>16</v>
      </c>
      <c r="V12" s="10" t="s">
        <v>16</v>
      </c>
      <c r="W12" s="18" t="s">
        <v>16</v>
      </c>
      <c r="X12" s="10" t="s">
        <v>16</v>
      </c>
      <c r="Y12" s="18" t="s">
        <v>16</v>
      </c>
      <c r="Z12" s="10"/>
      <c r="AA12" s="364"/>
      <c r="AB12" s="364"/>
      <c r="AC12" s="364"/>
      <c r="AD12" s="364"/>
      <c r="AE12" s="364"/>
      <c r="AF12" s="352"/>
      <c r="AG12" s="350"/>
      <c r="AH12" s="11"/>
    </row>
    <row r="13" spans="1:34" ht="16.5" customHeight="1">
      <c r="A13" s="19"/>
      <c r="B13" s="19"/>
      <c r="C13" s="20"/>
      <c r="D13" s="21"/>
      <c r="E13" s="21"/>
      <c r="F13" s="21"/>
      <c r="G13" s="21"/>
      <c r="H13" s="21"/>
      <c r="I13" s="382"/>
      <c r="J13" s="382"/>
      <c r="K13" s="382"/>
      <c r="L13" s="22"/>
      <c r="M13" s="21"/>
      <c r="N13" s="21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  <c r="Z13" s="24"/>
      <c r="AA13" s="22"/>
      <c r="AB13" s="22"/>
      <c r="AC13" s="21"/>
      <c r="AD13" s="21"/>
      <c r="AE13" s="21"/>
      <c r="AF13" s="25"/>
      <c r="AG13" s="25"/>
      <c r="AH13" s="26"/>
    </row>
    <row r="14" spans="1:34" ht="16.5" customHeight="1">
      <c r="A14" s="27" t="s">
        <v>28</v>
      </c>
      <c r="B14" s="27"/>
      <c r="C14" s="28"/>
      <c r="D14" s="29"/>
      <c r="E14" s="29"/>
      <c r="F14" s="29"/>
      <c r="G14" s="29"/>
      <c r="H14" s="29"/>
      <c r="I14" s="362"/>
      <c r="J14" s="362"/>
      <c r="K14" s="362"/>
      <c r="L14" s="31"/>
      <c r="M14" s="29"/>
      <c r="N14" s="29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3"/>
      <c r="Z14" s="33"/>
      <c r="AA14" s="31"/>
      <c r="AB14" s="31"/>
      <c r="AC14" s="29"/>
      <c r="AD14" s="29"/>
      <c r="AE14" s="29"/>
      <c r="AF14" s="34"/>
      <c r="AG14" s="34"/>
      <c r="AH14" s="26"/>
    </row>
    <row r="15" spans="1:34" ht="16.5" customHeight="1" hidden="1">
      <c r="A15" s="35" t="s">
        <v>5</v>
      </c>
      <c r="B15" s="35"/>
      <c r="C15" s="36">
        <v>1116</v>
      </c>
      <c r="D15" s="37">
        <v>1095</v>
      </c>
      <c r="E15" s="38">
        <v>12</v>
      </c>
      <c r="F15" s="38">
        <v>2</v>
      </c>
      <c r="G15" s="38">
        <v>5</v>
      </c>
      <c r="H15" s="38">
        <v>1</v>
      </c>
      <c r="I15" s="38"/>
      <c r="J15" s="38"/>
      <c r="K15" s="38">
        <v>1</v>
      </c>
      <c r="L15" s="38">
        <v>3</v>
      </c>
      <c r="M15" s="35" t="s">
        <v>2</v>
      </c>
      <c r="N15" s="38">
        <v>358</v>
      </c>
      <c r="O15" s="38">
        <v>215</v>
      </c>
      <c r="P15" s="38">
        <v>54</v>
      </c>
      <c r="Q15" s="38">
        <v>41</v>
      </c>
      <c r="R15" s="38">
        <v>16</v>
      </c>
      <c r="S15" s="38">
        <v>18</v>
      </c>
      <c r="T15" s="38">
        <v>1</v>
      </c>
      <c r="U15" s="38">
        <v>1</v>
      </c>
      <c r="V15" s="35" t="s">
        <v>0</v>
      </c>
      <c r="W15" s="38">
        <v>5</v>
      </c>
      <c r="X15" s="38">
        <v>4</v>
      </c>
      <c r="Y15" s="38">
        <v>1</v>
      </c>
      <c r="Z15" s="38">
        <v>2</v>
      </c>
      <c r="AA15" s="38">
        <v>12</v>
      </c>
      <c r="AB15" s="38">
        <v>7</v>
      </c>
      <c r="AC15" s="35" t="s">
        <v>3</v>
      </c>
      <c r="AD15" s="38">
        <v>11</v>
      </c>
      <c r="AE15" s="38">
        <v>384</v>
      </c>
      <c r="AF15" s="38">
        <v>283</v>
      </c>
      <c r="AG15" s="38">
        <v>58</v>
      </c>
      <c r="AH15" s="5"/>
    </row>
    <row r="16" spans="1:34" ht="16.5" customHeight="1" hidden="1">
      <c r="A16" s="39" t="s">
        <v>6</v>
      </c>
      <c r="B16" s="39"/>
      <c r="C16" s="40">
        <v>1012</v>
      </c>
      <c r="D16" s="41">
        <v>992</v>
      </c>
      <c r="E16" s="41">
        <v>12</v>
      </c>
      <c r="F16" s="41">
        <v>2</v>
      </c>
      <c r="G16" s="41">
        <v>5</v>
      </c>
      <c r="H16" s="41" t="s">
        <v>3</v>
      </c>
      <c r="I16" s="381">
        <v>1</v>
      </c>
      <c r="J16" s="381"/>
      <c r="K16" s="381"/>
      <c r="L16" s="42" t="s">
        <v>226</v>
      </c>
      <c r="M16" s="41" t="s">
        <v>2</v>
      </c>
      <c r="N16" s="41">
        <v>180</v>
      </c>
      <c r="O16" s="41">
        <v>85</v>
      </c>
      <c r="P16" s="41">
        <v>20</v>
      </c>
      <c r="Q16" s="41">
        <v>31</v>
      </c>
      <c r="R16" s="43">
        <v>11</v>
      </c>
      <c r="S16" s="43">
        <v>19</v>
      </c>
      <c r="T16" s="43">
        <v>1</v>
      </c>
      <c r="U16" s="43">
        <v>1</v>
      </c>
      <c r="V16" s="44" t="s">
        <v>230</v>
      </c>
      <c r="W16" s="43">
        <v>5</v>
      </c>
      <c r="X16" s="43">
        <v>5</v>
      </c>
      <c r="Y16" s="44" t="s">
        <v>229</v>
      </c>
      <c r="Z16" s="43">
        <v>2</v>
      </c>
      <c r="AA16" s="43">
        <v>8</v>
      </c>
      <c r="AB16" s="43">
        <v>3</v>
      </c>
      <c r="AC16" s="43" t="s">
        <v>3</v>
      </c>
      <c r="AD16" s="43">
        <v>11</v>
      </c>
      <c r="AE16" s="43">
        <v>574</v>
      </c>
      <c r="AF16" s="43">
        <v>224</v>
      </c>
      <c r="AG16" s="43">
        <v>12</v>
      </c>
      <c r="AH16" s="5"/>
    </row>
    <row r="17" spans="1:34" ht="16.5" customHeight="1" hidden="1">
      <c r="A17" s="35" t="s">
        <v>460</v>
      </c>
      <c r="B17" s="35"/>
      <c r="C17" s="40">
        <v>1006</v>
      </c>
      <c r="D17" s="41">
        <v>986</v>
      </c>
      <c r="E17" s="41">
        <v>11</v>
      </c>
      <c r="F17" s="41">
        <v>3</v>
      </c>
      <c r="G17" s="41">
        <v>5</v>
      </c>
      <c r="H17" s="41" t="s">
        <v>3</v>
      </c>
      <c r="I17" s="381">
        <v>1</v>
      </c>
      <c r="J17" s="381"/>
      <c r="K17" s="381"/>
      <c r="L17" s="42" t="s">
        <v>226</v>
      </c>
      <c r="M17" s="41" t="s">
        <v>2</v>
      </c>
      <c r="N17" s="41">
        <v>178</v>
      </c>
      <c r="O17" s="41">
        <v>86</v>
      </c>
      <c r="P17" s="41">
        <v>20</v>
      </c>
      <c r="Q17" s="41">
        <v>30</v>
      </c>
      <c r="R17" s="43">
        <v>11</v>
      </c>
      <c r="S17" s="43">
        <v>18</v>
      </c>
      <c r="T17" s="43">
        <v>1</v>
      </c>
      <c r="U17" s="43">
        <v>1</v>
      </c>
      <c r="V17" s="43">
        <v>1</v>
      </c>
      <c r="W17" s="43">
        <v>5</v>
      </c>
      <c r="X17" s="43">
        <v>3</v>
      </c>
      <c r="Y17" s="43">
        <v>1</v>
      </c>
      <c r="Z17" s="43">
        <v>1</v>
      </c>
      <c r="AA17" s="43">
        <v>8</v>
      </c>
      <c r="AB17" s="43">
        <v>3</v>
      </c>
      <c r="AC17" s="43" t="s">
        <v>3</v>
      </c>
      <c r="AD17" s="43">
        <v>11</v>
      </c>
      <c r="AE17" s="43">
        <v>572</v>
      </c>
      <c r="AF17" s="43">
        <v>222</v>
      </c>
      <c r="AG17" s="43">
        <v>12</v>
      </c>
      <c r="AH17" s="5"/>
    </row>
    <row r="18" spans="1:34" ht="16.5" customHeight="1" hidden="1">
      <c r="A18" s="35" t="s">
        <v>461</v>
      </c>
      <c r="B18" s="39"/>
      <c r="C18" s="40">
        <v>966</v>
      </c>
      <c r="D18" s="41">
        <v>949</v>
      </c>
      <c r="E18" s="41">
        <v>10</v>
      </c>
      <c r="F18" s="41">
        <v>4</v>
      </c>
      <c r="G18" s="41">
        <v>2</v>
      </c>
      <c r="H18" s="41" t="s">
        <v>3</v>
      </c>
      <c r="I18" s="381">
        <v>1</v>
      </c>
      <c r="J18" s="381"/>
      <c r="K18" s="381"/>
      <c r="L18" s="42" t="s">
        <v>226</v>
      </c>
      <c r="M18" s="41" t="s">
        <v>2</v>
      </c>
      <c r="N18" s="41">
        <v>169</v>
      </c>
      <c r="O18" s="41">
        <v>73</v>
      </c>
      <c r="P18" s="41">
        <v>20</v>
      </c>
      <c r="Q18" s="41">
        <v>34</v>
      </c>
      <c r="R18" s="43">
        <v>13</v>
      </c>
      <c r="S18" s="43">
        <v>16</v>
      </c>
      <c r="T18" s="43">
        <v>1</v>
      </c>
      <c r="U18" s="43">
        <v>1</v>
      </c>
      <c r="V18" s="44" t="s">
        <v>230</v>
      </c>
      <c r="W18" s="43">
        <v>5</v>
      </c>
      <c r="X18" s="43">
        <v>4</v>
      </c>
      <c r="Y18" s="43">
        <v>1</v>
      </c>
      <c r="Z18" s="43">
        <v>1</v>
      </c>
      <c r="AA18" s="43">
        <v>6</v>
      </c>
      <c r="AB18" s="43">
        <v>3</v>
      </c>
      <c r="AC18" s="43" t="s">
        <v>3</v>
      </c>
      <c r="AD18" s="43">
        <v>13</v>
      </c>
      <c r="AE18" s="43">
        <v>526</v>
      </c>
      <c r="AF18" s="43">
        <v>235</v>
      </c>
      <c r="AG18" s="43">
        <v>14</v>
      </c>
      <c r="AH18" s="5"/>
    </row>
    <row r="19" spans="1:34" ht="16.5" customHeight="1" hidden="1">
      <c r="A19" s="35" t="s">
        <v>605</v>
      </c>
      <c r="B19" s="35"/>
      <c r="C19" s="40">
        <v>937</v>
      </c>
      <c r="D19" s="41">
        <v>921</v>
      </c>
      <c r="E19" s="41">
        <v>9</v>
      </c>
      <c r="F19" s="41">
        <v>4</v>
      </c>
      <c r="G19" s="41">
        <v>2</v>
      </c>
      <c r="H19" s="41" t="s">
        <v>3</v>
      </c>
      <c r="I19" s="381">
        <v>1</v>
      </c>
      <c r="J19" s="381"/>
      <c r="K19" s="381"/>
      <c r="L19" s="42" t="s">
        <v>226</v>
      </c>
      <c r="M19" s="41" t="s">
        <v>2</v>
      </c>
      <c r="N19" s="41">
        <v>173</v>
      </c>
      <c r="O19" s="41">
        <v>77</v>
      </c>
      <c r="P19" s="41">
        <v>28</v>
      </c>
      <c r="Q19" s="41">
        <v>31</v>
      </c>
      <c r="R19" s="43">
        <v>13</v>
      </c>
      <c r="S19" s="43">
        <v>12</v>
      </c>
      <c r="T19" s="43">
        <v>1</v>
      </c>
      <c r="U19" s="43">
        <v>1</v>
      </c>
      <c r="V19" s="44" t="s">
        <v>230</v>
      </c>
      <c r="W19" s="43">
        <v>4</v>
      </c>
      <c r="X19" s="43">
        <v>4</v>
      </c>
      <c r="Y19" s="43">
        <v>1</v>
      </c>
      <c r="Z19" s="43">
        <v>1</v>
      </c>
      <c r="AA19" s="43">
        <v>6</v>
      </c>
      <c r="AB19" s="43">
        <v>2</v>
      </c>
      <c r="AC19" s="43" t="s">
        <v>3</v>
      </c>
      <c r="AD19" s="43">
        <v>15</v>
      </c>
      <c r="AE19" s="43">
        <v>489</v>
      </c>
      <c r="AF19" s="43">
        <v>227</v>
      </c>
      <c r="AG19" s="43">
        <v>25</v>
      </c>
      <c r="AH19" s="5"/>
    </row>
    <row r="20" spans="1:34" ht="16.5" customHeight="1" hidden="1">
      <c r="A20" s="35" t="s">
        <v>610</v>
      </c>
      <c r="B20" s="35"/>
      <c r="C20" s="40">
        <v>997</v>
      </c>
      <c r="D20" s="41">
        <v>979</v>
      </c>
      <c r="E20" s="41">
        <f>E36+E52+E68</f>
        <v>10</v>
      </c>
      <c r="F20" s="41">
        <f>F36+F84</f>
        <v>2</v>
      </c>
      <c r="G20" s="41">
        <f>G36+G52+G68</f>
        <v>5</v>
      </c>
      <c r="H20" s="41" t="s">
        <v>3</v>
      </c>
      <c r="I20" s="381">
        <v>1</v>
      </c>
      <c r="J20" s="381"/>
      <c r="K20" s="381"/>
      <c r="L20" s="41">
        <v>1</v>
      </c>
      <c r="M20" s="41" t="s">
        <v>2</v>
      </c>
      <c r="N20" s="41">
        <f aca="true" t="shared" si="0" ref="N20:O22">N36+N52+N68+N84</f>
        <v>368</v>
      </c>
      <c r="O20" s="41">
        <f t="shared" si="0"/>
        <v>265</v>
      </c>
      <c r="P20" s="41">
        <v>41</v>
      </c>
      <c r="Q20" s="41">
        <v>27</v>
      </c>
      <c r="R20" s="43">
        <f>R36+R52+R84</f>
        <v>12</v>
      </c>
      <c r="S20" s="43">
        <f>S52+S84</f>
        <v>11</v>
      </c>
      <c r="T20" s="43">
        <v>1</v>
      </c>
      <c r="U20" s="44" t="s">
        <v>229</v>
      </c>
      <c r="V20" s="43">
        <v>1</v>
      </c>
      <c r="W20" s="43">
        <f>W36+W52</f>
        <v>4</v>
      </c>
      <c r="X20" s="43">
        <f>X52+X68</f>
        <v>4</v>
      </c>
      <c r="Y20" s="43">
        <v>1</v>
      </c>
      <c r="Z20" s="43">
        <v>1</v>
      </c>
      <c r="AA20" s="43">
        <f>AA36+AA52+AA68+AA84</f>
        <v>7</v>
      </c>
      <c r="AB20" s="43">
        <f>AB36</f>
        <v>2</v>
      </c>
      <c r="AC20" s="43" t="s">
        <v>3</v>
      </c>
      <c r="AD20" s="43">
        <v>23</v>
      </c>
      <c r="AE20" s="43">
        <f>AE36+AE52+AE68+AE84</f>
        <v>293</v>
      </c>
      <c r="AF20" s="43">
        <f aca="true" t="shared" si="1" ref="AF20:AG22">AF36+AF68+AF84</f>
        <v>290</v>
      </c>
      <c r="AG20" s="43">
        <f t="shared" si="1"/>
        <v>13</v>
      </c>
      <c r="AH20" s="5"/>
    </row>
    <row r="21" spans="1:34" ht="16.5" customHeight="1" hidden="1">
      <c r="A21" s="35" t="s">
        <v>636</v>
      </c>
      <c r="B21" s="35"/>
      <c r="C21" s="40">
        <f>C37+C53+C69+C85</f>
        <v>916</v>
      </c>
      <c r="D21" s="41">
        <f>D37+D53+D69+D85</f>
        <v>898</v>
      </c>
      <c r="E21" s="41">
        <f>E37+E53+E69</f>
        <v>10</v>
      </c>
      <c r="F21" s="41">
        <f>F37+F85</f>
        <v>2</v>
      </c>
      <c r="G21" s="41">
        <f>G37+G53+G69</f>
        <v>5</v>
      </c>
      <c r="H21" s="41" t="s">
        <v>3</v>
      </c>
      <c r="I21" s="381">
        <v>1</v>
      </c>
      <c r="J21" s="381"/>
      <c r="K21" s="381"/>
      <c r="L21" s="42" t="s">
        <v>226</v>
      </c>
      <c r="M21" s="41" t="s">
        <v>2</v>
      </c>
      <c r="N21" s="41">
        <f t="shared" si="0"/>
        <v>174</v>
      </c>
      <c r="O21" s="41">
        <f t="shared" si="0"/>
        <v>85</v>
      </c>
      <c r="P21" s="41">
        <f>P37+P53+P69+P85</f>
        <v>28</v>
      </c>
      <c r="Q21" s="41">
        <f>Q37+Q53+Q69+Q85</f>
        <v>25</v>
      </c>
      <c r="R21" s="43">
        <f>R37+R53+R85</f>
        <v>14</v>
      </c>
      <c r="S21" s="43">
        <f>S53+S85</f>
        <v>10</v>
      </c>
      <c r="T21" s="43">
        <v>1</v>
      </c>
      <c r="U21" s="44" t="s">
        <v>229</v>
      </c>
      <c r="V21" s="43">
        <v>1</v>
      </c>
      <c r="W21" s="43">
        <v>4</v>
      </c>
      <c r="X21" s="43">
        <v>4</v>
      </c>
      <c r="Y21" s="43">
        <v>1</v>
      </c>
      <c r="Z21" s="43">
        <v>1</v>
      </c>
      <c r="AA21" s="43">
        <f>AA37+AA53+AA69+AA85</f>
        <v>7</v>
      </c>
      <c r="AB21" s="43">
        <v>2</v>
      </c>
      <c r="AC21" s="43" t="s">
        <v>3</v>
      </c>
      <c r="AD21" s="43">
        <v>16</v>
      </c>
      <c r="AE21" s="43">
        <f>AE37+AE53+AE69+AE85</f>
        <v>463</v>
      </c>
      <c r="AF21" s="43">
        <f t="shared" si="1"/>
        <v>229</v>
      </c>
      <c r="AG21" s="43">
        <f t="shared" si="1"/>
        <v>25</v>
      </c>
      <c r="AH21" s="5"/>
    </row>
    <row r="22" spans="1:34" ht="16.5" customHeight="1" hidden="1">
      <c r="A22" s="35" t="s">
        <v>652</v>
      </c>
      <c r="B22" s="35"/>
      <c r="C22" s="40">
        <f>C38+C54+C70+C86</f>
        <v>926</v>
      </c>
      <c r="D22" s="41">
        <f>D38+D54+D70+D86</f>
        <v>911</v>
      </c>
      <c r="E22" s="41">
        <v>8</v>
      </c>
      <c r="F22" s="41">
        <f>F38+F86</f>
        <v>2</v>
      </c>
      <c r="G22" s="41">
        <f>G38+G54+G70</f>
        <v>4</v>
      </c>
      <c r="H22" s="41" t="s">
        <v>3</v>
      </c>
      <c r="I22" s="381">
        <v>1</v>
      </c>
      <c r="J22" s="381"/>
      <c r="K22" s="381"/>
      <c r="L22" s="42" t="s">
        <v>226</v>
      </c>
      <c r="M22" s="41" t="s">
        <v>2</v>
      </c>
      <c r="N22" s="41">
        <f t="shared" si="0"/>
        <v>189</v>
      </c>
      <c r="O22" s="41">
        <f t="shared" si="0"/>
        <v>111</v>
      </c>
      <c r="P22" s="41">
        <f>P38+P54+P70+P86</f>
        <v>28</v>
      </c>
      <c r="Q22" s="41">
        <f>Q38+Q54+Q70+Q86</f>
        <v>24</v>
      </c>
      <c r="R22" s="43">
        <f>R38+R54+R86</f>
        <v>12</v>
      </c>
      <c r="S22" s="43">
        <f>S54+S86</f>
        <v>4</v>
      </c>
      <c r="T22" s="43">
        <v>1</v>
      </c>
      <c r="U22" s="44" t="s">
        <v>229</v>
      </c>
      <c r="V22" s="43">
        <v>1</v>
      </c>
      <c r="W22" s="43">
        <v>3</v>
      </c>
      <c r="X22" s="43">
        <v>3</v>
      </c>
      <c r="Y22" s="43">
        <v>1</v>
      </c>
      <c r="Z22" s="43">
        <v>1</v>
      </c>
      <c r="AA22" s="43">
        <f>AA38+AA54+AA70+AA86</f>
        <v>6</v>
      </c>
      <c r="AB22" s="43">
        <v>2</v>
      </c>
      <c r="AC22" s="43" t="s">
        <v>3</v>
      </c>
      <c r="AD22" s="43">
        <v>19</v>
      </c>
      <c r="AE22" s="43">
        <f>AE38+AE54+AE70+AE86</f>
        <v>456</v>
      </c>
      <c r="AF22" s="43">
        <f t="shared" si="1"/>
        <v>228</v>
      </c>
      <c r="AG22" s="43">
        <f t="shared" si="1"/>
        <v>26</v>
      </c>
      <c r="AH22" s="5"/>
    </row>
    <row r="23" spans="1:34" ht="16.5" customHeight="1" hidden="1">
      <c r="A23" s="35" t="s">
        <v>680</v>
      </c>
      <c r="B23" s="35"/>
      <c r="C23" s="40">
        <v>888</v>
      </c>
      <c r="D23" s="41">
        <v>873</v>
      </c>
      <c r="E23" s="41">
        <v>8</v>
      </c>
      <c r="F23" s="41">
        <v>2</v>
      </c>
      <c r="G23" s="41">
        <v>4</v>
      </c>
      <c r="H23" s="41" t="s">
        <v>3</v>
      </c>
      <c r="I23" s="381">
        <v>1</v>
      </c>
      <c r="J23" s="381"/>
      <c r="K23" s="381"/>
      <c r="L23" s="42" t="s">
        <v>226</v>
      </c>
      <c r="M23" s="41" t="s">
        <v>2</v>
      </c>
      <c r="N23" s="41">
        <v>170</v>
      </c>
      <c r="O23" s="41">
        <v>101</v>
      </c>
      <c r="P23" s="41">
        <v>16</v>
      </c>
      <c r="Q23" s="41">
        <v>25</v>
      </c>
      <c r="R23" s="43">
        <v>12</v>
      </c>
      <c r="S23" s="43">
        <v>6</v>
      </c>
      <c r="T23" s="43">
        <v>1</v>
      </c>
      <c r="U23" s="44" t="s">
        <v>229</v>
      </c>
      <c r="V23" s="43">
        <v>1</v>
      </c>
      <c r="W23" s="43">
        <v>3</v>
      </c>
      <c r="X23" s="43">
        <v>3</v>
      </c>
      <c r="Y23" s="43">
        <v>1</v>
      </c>
      <c r="Z23" s="43">
        <v>1</v>
      </c>
      <c r="AA23" s="43">
        <v>6</v>
      </c>
      <c r="AB23" s="43">
        <v>2</v>
      </c>
      <c r="AC23" s="43" t="s">
        <v>3</v>
      </c>
      <c r="AD23" s="43">
        <v>28</v>
      </c>
      <c r="AE23" s="43">
        <v>350</v>
      </c>
      <c r="AF23" s="43">
        <v>316</v>
      </c>
      <c r="AG23" s="43">
        <v>16</v>
      </c>
      <c r="AH23" s="5"/>
    </row>
    <row r="24" spans="1:34" ht="16.5" customHeight="1" hidden="1">
      <c r="A24" s="35" t="s">
        <v>697</v>
      </c>
      <c r="B24" s="35"/>
      <c r="C24" s="40">
        <v>905</v>
      </c>
      <c r="D24" s="41">
        <v>890</v>
      </c>
      <c r="E24" s="41">
        <v>8</v>
      </c>
      <c r="F24" s="41">
        <v>2</v>
      </c>
      <c r="G24" s="41">
        <v>4</v>
      </c>
      <c r="H24" s="41" t="s">
        <v>3</v>
      </c>
      <c r="I24" s="381">
        <v>1</v>
      </c>
      <c r="J24" s="381"/>
      <c r="K24" s="381"/>
      <c r="L24" s="42" t="s">
        <v>226</v>
      </c>
      <c r="M24" s="41" t="s">
        <v>2</v>
      </c>
      <c r="N24" s="41">
        <v>254</v>
      </c>
      <c r="O24" s="41">
        <v>190</v>
      </c>
      <c r="P24" s="41">
        <v>9</v>
      </c>
      <c r="Q24" s="41">
        <v>24</v>
      </c>
      <c r="R24" s="43">
        <v>15</v>
      </c>
      <c r="S24" s="43">
        <v>6</v>
      </c>
      <c r="T24" s="43">
        <v>1</v>
      </c>
      <c r="U24" s="44" t="s">
        <v>229</v>
      </c>
      <c r="V24" s="43">
        <v>1</v>
      </c>
      <c r="W24" s="43">
        <v>3</v>
      </c>
      <c r="X24" s="43">
        <v>3</v>
      </c>
      <c r="Y24" s="44" t="s">
        <v>229</v>
      </c>
      <c r="Z24" s="43">
        <v>2</v>
      </c>
      <c r="AA24" s="43">
        <v>6</v>
      </c>
      <c r="AB24" s="43">
        <v>1</v>
      </c>
      <c r="AC24" s="43" t="s">
        <v>3</v>
      </c>
      <c r="AD24" s="43">
        <v>33</v>
      </c>
      <c r="AE24" s="43">
        <v>251</v>
      </c>
      <c r="AF24" s="43">
        <v>345</v>
      </c>
      <c r="AG24" s="43">
        <v>15</v>
      </c>
      <c r="AH24" s="5"/>
    </row>
    <row r="25" spans="1:34" ht="16.5" customHeight="1">
      <c r="A25" s="35" t="s">
        <v>723</v>
      </c>
      <c r="B25" s="35"/>
      <c r="C25" s="40">
        <v>946</v>
      </c>
      <c r="D25" s="41">
        <v>933</v>
      </c>
      <c r="E25" s="41">
        <v>6</v>
      </c>
      <c r="F25" s="41">
        <v>2</v>
      </c>
      <c r="G25" s="41">
        <v>2</v>
      </c>
      <c r="H25" s="41">
        <v>2</v>
      </c>
      <c r="I25" s="381">
        <v>1</v>
      </c>
      <c r="J25" s="381"/>
      <c r="K25" s="381"/>
      <c r="L25" s="42">
        <v>1</v>
      </c>
      <c r="M25" s="41" t="s">
        <v>2</v>
      </c>
      <c r="N25" s="41">
        <f>N41+N57+N73+N89</f>
        <v>371</v>
      </c>
      <c r="O25" s="41">
        <f>O41+O57+O73+O89</f>
        <v>292</v>
      </c>
      <c r="P25" s="41">
        <f>P41+P57+P73+P89</f>
        <v>27</v>
      </c>
      <c r="Q25" s="41">
        <f>Q41+Q57+Q73+Q89</f>
        <v>21</v>
      </c>
      <c r="R25" s="41">
        <f>R41+R57+R89</f>
        <v>15</v>
      </c>
      <c r="S25" s="41">
        <f>S41+S57+S89</f>
        <v>9</v>
      </c>
      <c r="T25" s="44" t="s">
        <v>229</v>
      </c>
      <c r="U25" s="44" t="s">
        <v>229</v>
      </c>
      <c r="V25" s="41">
        <v>1</v>
      </c>
      <c r="W25" s="41">
        <v>1</v>
      </c>
      <c r="X25" s="41">
        <v>3</v>
      </c>
      <c r="Y25" s="44" t="s">
        <v>229</v>
      </c>
      <c r="Z25" s="41">
        <v>2</v>
      </c>
      <c r="AA25" s="43">
        <v>6</v>
      </c>
      <c r="AB25" s="43">
        <v>4</v>
      </c>
      <c r="AC25" s="43" t="s">
        <v>3</v>
      </c>
      <c r="AD25" s="43">
        <v>28</v>
      </c>
      <c r="AE25" s="43">
        <v>198</v>
      </c>
      <c r="AF25" s="43">
        <v>316</v>
      </c>
      <c r="AG25" s="43">
        <v>22</v>
      </c>
      <c r="AH25" s="5"/>
    </row>
    <row r="26" spans="1:34" ht="16.5" customHeight="1">
      <c r="A26" s="35" t="s">
        <v>651</v>
      </c>
      <c r="B26" s="35"/>
      <c r="C26" s="40">
        <v>922</v>
      </c>
      <c r="D26" s="41">
        <v>908</v>
      </c>
      <c r="E26" s="41">
        <v>6</v>
      </c>
      <c r="F26" s="41">
        <v>2</v>
      </c>
      <c r="G26" s="41">
        <v>5</v>
      </c>
      <c r="H26" s="41" t="s">
        <v>3</v>
      </c>
      <c r="I26" s="381">
        <v>1</v>
      </c>
      <c r="J26" s="381"/>
      <c r="K26" s="381"/>
      <c r="L26" s="42" t="s">
        <v>226</v>
      </c>
      <c r="M26" s="41" t="s">
        <v>2</v>
      </c>
      <c r="N26" s="41">
        <v>374</v>
      </c>
      <c r="O26" s="41">
        <v>298</v>
      </c>
      <c r="P26" s="41">
        <v>24</v>
      </c>
      <c r="Q26" s="41">
        <v>24</v>
      </c>
      <c r="R26" s="41">
        <v>13</v>
      </c>
      <c r="S26" s="41">
        <v>9</v>
      </c>
      <c r="T26" s="44" t="s">
        <v>229</v>
      </c>
      <c r="U26" s="44" t="s">
        <v>229</v>
      </c>
      <c r="V26" s="44" t="s">
        <v>229</v>
      </c>
      <c r="W26" s="41">
        <v>2</v>
      </c>
      <c r="X26" s="41">
        <v>2</v>
      </c>
      <c r="Y26" s="44" t="s">
        <v>229</v>
      </c>
      <c r="Z26" s="41">
        <v>2</v>
      </c>
      <c r="AA26" s="43">
        <v>8</v>
      </c>
      <c r="AB26" s="43">
        <v>5</v>
      </c>
      <c r="AC26" s="43" t="s">
        <v>3</v>
      </c>
      <c r="AD26" s="43">
        <v>27</v>
      </c>
      <c r="AE26" s="43">
        <v>205</v>
      </c>
      <c r="AF26" s="43">
        <v>291</v>
      </c>
      <c r="AG26" s="43">
        <v>12</v>
      </c>
      <c r="AH26" s="5"/>
    </row>
    <row r="27" spans="1:34" ht="16.5" customHeight="1">
      <c r="A27" s="35" t="s">
        <v>690</v>
      </c>
      <c r="B27" s="35"/>
      <c r="C27" s="40">
        <f>SUM(D27:K27)</f>
        <v>896</v>
      </c>
      <c r="D27" s="41">
        <f aca="true" t="shared" si="2" ref="D27:I27">SUM(D43,D59,D75,D91)</f>
        <v>884</v>
      </c>
      <c r="E27" s="41">
        <f t="shared" si="2"/>
        <v>6</v>
      </c>
      <c r="F27" s="41">
        <f t="shared" si="2"/>
        <v>2</v>
      </c>
      <c r="G27" s="41">
        <f t="shared" si="2"/>
        <v>3</v>
      </c>
      <c r="H27" s="41" t="s">
        <v>3</v>
      </c>
      <c r="I27" s="381">
        <f t="shared" si="2"/>
        <v>1</v>
      </c>
      <c r="J27" s="381"/>
      <c r="K27" s="381"/>
      <c r="L27" s="42" t="s">
        <v>226</v>
      </c>
      <c r="M27" s="41" t="s">
        <v>2</v>
      </c>
      <c r="N27" s="41">
        <f>SUM(O27:Z27)</f>
        <v>354</v>
      </c>
      <c r="O27" s="41">
        <f aca="true" t="shared" si="3" ref="O27:S28">SUM(O43,O59,O75,O91)</f>
        <v>283</v>
      </c>
      <c r="P27" s="41">
        <f t="shared" si="3"/>
        <v>24</v>
      </c>
      <c r="Q27" s="41">
        <f t="shared" si="3"/>
        <v>21</v>
      </c>
      <c r="R27" s="41">
        <f t="shared" si="3"/>
        <v>12</v>
      </c>
      <c r="S27" s="41">
        <f t="shared" si="3"/>
        <v>8</v>
      </c>
      <c r="T27" s="44" t="s">
        <v>229</v>
      </c>
      <c r="U27" s="44" t="s">
        <v>229</v>
      </c>
      <c r="V27" s="44" t="s">
        <v>229</v>
      </c>
      <c r="W27" s="41">
        <f>SUM(W43,W59,W75,W91)</f>
        <v>2</v>
      </c>
      <c r="X27" s="41">
        <f>SUM(X43,X59,X75,X91)</f>
        <v>2</v>
      </c>
      <c r="Y27" s="44" t="s">
        <v>229</v>
      </c>
      <c r="Z27" s="41">
        <f aca="true" t="shared" si="4" ref="Z27:AB28">SUM(Z43,Z59,Z75,Z91)</f>
        <v>2</v>
      </c>
      <c r="AA27" s="41">
        <f t="shared" si="4"/>
        <v>6</v>
      </c>
      <c r="AB27" s="41">
        <f t="shared" si="4"/>
        <v>5</v>
      </c>
      <c r="AC27" s="43" t="s">
        <v>3</v>
      </c>
      <c r="AD27" s="41">
        <f aca="true" t="shared" si="5" ref="AD27:AG28">SUM(AD43,AD59,AD75,AD91)</f>
        <v>28</v>
      </c>
      <c r="AE27" s="41">
        <f t="shared" si="5"/>
        <v>208</v>
      </c>
      <c r="AF27" s="41">
        <f t="shared" si="5"/>
        <v>283</v>
      </c>
      <c r="AG27" s="41">
        <f t="shared" si="5"/>
        <v>12</v>
      </c>
      <c r="AH27" s="5"/>
    </row>
    <row r="28" spans="1:34" ht="16.5" customHeight="1">
      <c r="A28" s="35" t="s">
        <v>698</v>
      </c>
      <c r="B28" s="35"/>
      <c r="C28" s="40">
        <f>SUM(D28:K28)</f>
        <v>848</v>
      </c>
      <c r="D28" s="41">
        <f>SUM(D44,D60,D76,D92)</f>
        <v>836</v>
      </c>
      <c r="E28" s="41">
        <f>SUM(E44,E60,E76,E92)</f>
        <v>6</v>
      </c>
      <c r="F28" s="41">
        <f>SUM(F44,F60,F76,F92)</f>
        <v>2</v>
      </c>
      <c r="G28" s="41">
        <f>SUM(G44,G60,G76,G92)</f>
        <v>3</v>
      </c>
      <c r="H28" s="41" t="s">
        <v>3</v>
      </c>
      <c r="I28" s="381">
        <f>SUM(K44,K60,I76,K92)</f>
        <v>1</v>
      </c>
      <c r="J28" s="381"/>
      <c r="K28" s="381"/>
      <c r="L28" s="42" t="s">
        <v>226</v>
      </c>
      <c r="M28" s="41" t="s">
        <v>2</v>
      </c>
      <c r="N28" s="41">
        <f>SUM(N44,N60,N76,N92)</f>
        <v>322</v>
      </c>
      <c r="O28" s="41">
        <f t="shared" si="3"/>
        <v>258</v>
      </c>
      <c r="P28" s="41">
        <f t="shared" si="3"/>
        <v>21</v>
      </c>
      <c r="Q28" s="41">
        <f t="shared" si="3"/>
        <v>19</v>
      </c>
      <c r="R28" s="41">
        <f t="shared" si="3"/>
        <v>10</v>
      </c>
      <c r="S28" s="41">
        <f t="shared" si="3"/>
        <v>8</v>
      </c>
      <c r="T28" s="44" t="s">
        <v>229</v>
      </c>
      <c r="U28" s="44" t="s">
        <v>229</v>
      </c>
      <c r="V28" s="44" t="s">
        <v>229</v>
      </c>
      <c r="W28" s="41">
        <f>SUM(W44,W60,W76,W92)</f>
        <v>2</v>
      </c>
      <c r="X28" s="41">
        <f>SUM(X44,X60,X76,X92)</f>
        <v>2</v>
      </c>
      <c r="Y28" s="44" t="s">
        <v>229</v>
      </c>
      <c r="Z28" s="41">
        <f t="shared" si="4"/>
        <v>2</v>
      </c>
      <c r="AA28" s="41">
        <f t="shared" si="4"/>
        <v>6</v>
      </c>
      <c r="AB28" s="41">
        <f t="shared" si="4"/>
        <v>2</v>
      </c>
      <c r="AC28" s="43" t="s">
        <v>3</v>
      </c>
      <c r="AD28" s="41">
        <f t="shared" si="5"/>
        <v>29</v>
      </c>
      <c r="AE28" s="41">
        <f t="shared" si="5"/>
        <v>203</v>
      </c>
      <c r="AF28" s="41">
        <f t="shared" si="5"/>
        <v>274</v>
      </c>
      <c r="AG28" s="41">
        <f t="shared" si="5"/>
        <v>12</v>
      </c>
      <c r="AH28" s="5"/>
    </row>
    <row r="29" spans="1:34" ht="16.5" customHeight="1">
      <c r="A29" s="35" t="s">
        <v>724</v>
      </c>
      <c r="B29" s="35"/>
      <c r="C29" s="383" t="s">
        <v>729</v>
      </c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0" t="s">
        <v>726</v>
      </c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5"/>
    </row>
    <row r="30" spans="1:34" ht="15.75" customHeight="1">
      <c r="A30" s="53" t="s">
        <v>222</v>
      </c>
      <c r="B30" s="45"/>
      <c r="C30" s="40"/>
      <c r="D30" s="41"/>
      <c r="E30" s="41"/>
      <c r="F30" s="41"/>
      <c r="G30" s="41"/>
      <c r="H30" s="41"/>
      <c r="I30" s="380"/>
      <c r="J30" s="380"/>
      <c r="K30" s="380"/>
      <c r="L30" s="41"/>
      <c r="M30" s="41"/>
      <c r="N30" s="41"/>
      <c r="O30" s="41"/>
      <c r="P30" s="6"/>
      <c r="Q30" s="41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5"/>
    </row>
    <row r="31" spans="1:34" ht="16.5" customHeight="1" hidden="1">
      <c r="A31" s="35" t="s">
        <v>11</v>
      </c>
      <c r="B31" s="35"/>
      <c r="C31" s="40">
        <v>402</v>
      </c>
      <c r="D31" s="41">
        <v>395</v>
      </c>
      <c r="E31" s="41">
        <v>1</v>
      </c>
      <c r="F31" s="41">
        <v>1</v>
      </c>
      <c r="G31" s="41">
        <v>4</v>
      </c>
      <c r="H31" s="41">
        <v>1</v>
      </c>
      <c r="I31" s="41"/>
      <c r="J31" s="41"/>
      <c r="K31" s="41" t="s">
        <v>2</v>
      </c>
      <c r="L31" s="41" t="s">
        <v>3</v>
      </c>
      <c r="M31" s="41" t="s">
        <v>2</v>
      </c>
      <c r="N31" s="41">
        <v>48</v>
      </c>
      <c r="O31" s="41">
        <v>21</v>
      </c>
      <c r="P31" s="41">
        <v>6</v>
      </c>
      <c r="Q31" s="41">
        <v>9</v>
      </c>
      <c r="R31" s="43">
        <v>7</v>
      </c>
      <c r="S31" s="43">
        <v>3</v>
      </c>
      <c r="T31" s="43" t="s">
        <v>3</v>
      </c>
      <c r="U31" s="43">
        <v>1</v>
      </c>
      <c r="V31" s="43" t="s">
        <v>0</v>
      </c>
      <c r="W31" s="43">
        <v>1</v>
      </c>
      <c r="X31" s="43" t="s">
        <v>0</v>
      </c>
      <c r="Y31" s="43" t="s">
        <v>0</v>
      </c>
      <c r="Z31" s="43" t="s">
        <v>0</v>
      </c>
      <c r="AA31" s="43">
        <v>7</v>
      </c>
      <c r="AB31" s="43">
        <v>4</v>
      </c>
      <c r="AC31" s="43" t="s">
        <v>3</v>
      </c>
      <c r="AD31" s="43">
        <v>11</v>
      </c>
      <c r="AE31" s="43">
        <v>160</v>
      </c>
      <c r="AF31" s="43">
        <v>166</v>
      </c>
      <c r="AG31" s="43">
        <v>6</v>
      </c>
      <c r="AH31" s="5"/>
    </row>
    <row r="32" spans="1:34" ht="16.5" customHeight="1" hidden="1">
      <c r="A32" s="35" t="s">
        <v>200</v>
      </c>
      <c r="B32" s="35"/>
      <c r="C32" s="40">
        <v>400</v>
      </c>
      <c r="D32" s="41">
        <v>394</v>
      </c>
      <c r="E32" s="41">
        <v>1</v>
      </c>
      <c r="F32" s="41">
        <v>1</v>
      </c>
      <c r="G32" s="41">
        <v>4</v>
      </c>
      <c r="H32" s="41" t="s">
        <v>3</v>
      </c>
      <c r="I32" s="41"/>
      <c r="J32" s="41"/>
      <c r="K32" s="42" t="s">
        <v>215</v>
      </c>
      <c r="L32" s="42" t="s">
        <v>226</v>
      </c>
      <c r="M32" s="41" t="s">
        <v>2</v>
      </c>
      <c r="N32" s="41">
        <v>41</v>
      </c>
      <c r="O32" s="41">
        <v>16</v>
      </c>
      <c r="P32" s="41">
        <v>4</v>
      </c>
      <c r="Q32" s="41">
        <v>10</v>
      </c>
      <c r="R32" s="43">
        <v>6</v>
      </c>
      <c r="S32" s="43">
        <v>3</v>
      </c>
      <c r="T32" s="44" t="s">
        <v>229</v>
      </c>
      <c r="U32" s="43">
        <v>1</v>
      </c>
      <c r="V32" s="44" t="s">
        <v>230</v>
      </c>
      <c r="W32" s="43">
        <v>1</v>
      </c>
      <c r="X32" s="44" t="s">
        <v>229</v>
      </c>
      <c r="Y32" s="44" t="s">
        <v>229</v>
      </c>
      <c r="Z32" s="44" t="s">
        <v>229</v>
      </c>
      <c r="AA32" s="43">
        <v>5</v>
      </c>
      <c r="AB32" s="43">
        <v>3</v>
      </c>
      <c r="AC32" s="43" t="s">
        <v>3</v>
      </c>
      <c r="AD32" s="43">
        <v>11</v>
      </c>
      <c r="AE32" s="43">
        <v>179</v>
      </c>
      <c r="AF32" s="43">
        <v>160</v>
      </c>
      <c r="AG32" s="43">
        <v>1</v>
      </c>
      <c r="AH32" s="5"/>
    </row>
    <row r="33" spans="1:34" ht="16.5" customHeight="1" hidden="1">
      <c r="A33" s="35" t="s">
        <v>439</v>
      </c>
      <c r="B33" s="35"/>
      <c r="C33" s="40">
        <v>399</v>
      </c>
      <c r="D33" s="41">
        <v>393</v>
      </c>
      <c r="E33" s="41">
        <v>1</v>
      </c>
      <c r="F33" s="41">
        <v>1</v>
      </c>
      <c r="G33" s="41">
        <v>4</v>
      </c>
      <c r="H33" s="41" t="s">
        <v>3</v>
      </c>
      <c r="I33" s="41"/>
      <c r="J33" s="41"/>
      <c r="K33" s="42" t="s">
        <v>27</v>
      </c>
      <c r="L33" s="42" t="s">
        <v>226</v>
      </c>
      <c r="M33" s="41" t="s">
        <v>2</v>
      </c>
      <c r="N33" s="41">
        <v>41</v>
      </c>
      <c r="O33" s="41">
        <v>17</v>
      </c>
      <c r="P33" s="41">
        <v>4</v>
      </c>
      <c r="Q33" s="41">
        <v>10</v>
      </c>
      <c r="R33" s="43">
        <v>6</v>
      </c>
      <c r="S33" s="43">
        <v>2</v>
      </c>
      <c r="T33" s="44" t="s">
        <v>229</v>
      </c>
      <c r="U33" s="43">
        <v>1</v>
      </c>
      <c r="V33" s="44" t="s">
        <v>230</v>
      </c>
      <c r="W33" s="43">
        <v>1</v>
      </c>
      <c r="X33" s="44" t="s">
        <v>229</v>
      </c>
      <c r="Y33" s="44" t="s">
        <v>229</v>
      </c>
      <c r="Z33" s="44" t="s">
        <v>229</v>
      </c>
      <c r="AA33" s="43">
        <v>5</v>
      </c>
      <c r="AB33" s="43">
        <v>3</v>
      </c>
      <c r="AC33" s="43" t="s">
        <v>3</v>
      </c>
      <c r="AD33" s="43">
        <v>11</v>
      </c>
      <c r="AE33" s="43">
        <v>178</v>
      </c>
      <c r="AF33" s="43">
        <v>160</v>
      </c>
      <c r="AG33" s="43">
        <v>1</v>
      </c>
      <c r="AH33" s="5"/>
    </row>
    <row r="34" spans="1:34" ht="16.5" customHeight="1" hidden="1">
      <c r="A34" s="35" t="s">
        <v>463</v>
      </c>
      <c r="B34" s="39"/>
      <c r="C34" s="40">
        <v>387</v>
      </c>
      <c r="D34" s="41">
        <v>383</v>
      </c>
      <c r="E34" s="41">
        <v>1</v>
      </c>
      <c r="F34" s="41">
        <v>1</v>
      </c>
      <c r="G34" s="41">
        <v>2</v>
      </c>
      <c r="H34" s="41" t="s">
        <v>3</v>
      </c>
      <c r="I34" s="41"/>
      <c r="J34" s="41"/>
      <c r="K34" s="42" t="s">
        <v>27</v>
      </c>
      <c r="L34" s="42" t="s">
        <v>226</v>
      </c>
      <c r="M34" s="41" t="s">
        <v>2</v>
      </c>
      <c r="N34" s="41">
        <v>45</v>
      </c>
      <c r="O34" s="41">
        <v>20</v>
      </c>
      <c r="P34" s="41">
        <v>4</v>
      </c>
      <c r="Q34" s="41">
        <v>10</v>
      </c>
      <c r="R34" s="43">
        <v>8</v>
      </c>
      <c r="S34" s="43">
        <v>1</v>
      </c>
      <c r="T34" s="44" t="s">
        <v>229</v>
      </c>
      <c r="U34" s="43">
        <v>1</v>
      </c>
      <c r="V34" s="44" t="s">
        <v>230</v>
      </c>
      <c r="W34" s="43">
        <v>1</v>
      </c>
      <c r="X34" s="44" t="s">
        <v>229</v>
      </c>
      <c r="Y34" s="44" t="s">
        <v>229</v>
      </c>
      <c r="Z34" s="44" t="s">
        <v>229</v>
      </c>
      <c r="AA34" s="43">
        <v>3</v>
      </c>
      <c r="AB34" s="43">
        <v>3</v>
      </c>
      <c r="AC34" s="43" t="s">
        <v>3</v>
      </c>
      <c r="AD34" s="43">
        <v>10</v>
      </c>
      <c r="AE34" s="43">
        <v>169</v>
      </c>
      <c r="AF34" s="43">
        <v>154</v>
      </c>
      <c r="AG34" s="43">
        <v>3</v>
      </c>
      <c r="AH34" s="5"/>
    </row>
    <row r="35" spans="1:34" ht="16.5" customHeight="1" hidden="1">
      <c r="A35" s="35" t="s">
        <v>606</v>
      </c>
      <c r="B35" s="35"/>
      <c r="C35" s="40">
        <v>366</v>
      </c>
      <c r="D35" s="41">
        <v>362</v>
      </c>
      <c r="E35" s="41">
        <v>1</v>
      </c>
      <c r="F35" s="41">
        <v>1</v>
      </c>
      <c r="G35" s="41">
        <v>2</v>
      </c>
      <c r="H35" s="41" t="s">
        <v>3</v>
      </c>
      <c r="I35" s="41"/>
      <c r="J35" s="41"/>
      <c r="K35" s="42" t="s">
        <v>27</v>
      </c>
      <c r="L35" s="42" t="s">
        <v>226</v>
      </c>
      <c r="M35" s="41" t="s">
        <v>2</v>
      </c>
      <c r="N35" s="41">
        <v>36</v>
      </c>
      <c r="O35" s="41">
        <v>14</v>
      </c>
      <c r="P35" s="41">
        <v>5</v>
      </c>
      <c r="Q35" s="41">
        <v>7</v>
      </c>
      <c r="R35" s="43">
        <v>8</v>
      </c>
      <c r="S35" s="44" t="s">
        <v>229</v>
      </c>
      <c r="T35" s="44" t="s">
        <v>229</v>
      </c>
      <c r="U35" s="43">
        <v>1</v>
      </c>
      <c r="V35" s="44" t="s">
        <v>230</v>
      </c>
      <c r="W35" s="43">
        <v>1</v>
      </c>
      <c r="X35" s="44" t="s">
        <v>229</v>
      </c>
      <c r="Y35" s="44" t="s">
        <v>229</v>
      </c>
      <c r="Z35" s="44" t="s">
        <v>229</v>
      </c>
      <c r="AA35" s="43">
        <v>3</v>
      </c>
      <c r="AB35" s="43">
        <v>2</v>
      </c>
      <c r="AC35" s="43" t="s">
        <v>3</v>
      </c>
      <c r="AD35" s="43">
        <v>11</v>
      </c>
      <c r="AE35" s="43">
        <v>162</v>
      </c>
      <c r="AF35" s="43">
        <v>148</v>
      </c>
      <c r="AG35" s="43">
        <v>4</v>
      </c>
      <c r="AH35" s="5"/>
    </row>
    <row r="36" spans="1:34" ht="16.5" customHeight="1" hidden="1">
      <c r="A36" s="35" t="s">
        <v>612</v>
      </c>
      <c r="B36" s="39"/>
      <c r="C36" s="40">
        <v>378</v>
      </c>
      <c r="D36" s="41">
        <v>373</v>
      </c>
      <c r="E36" s="41">
        <v>1</v>
      </c>
      <c r="F36" s="41">
        <v>1</v>
      </c>
      <c r="G36" s="41">
        <v>3</v>
      </c>
      <c r="H36" s="41" t="s">
        <v>27</v>
      </c>
      <c r="I36" s="41"/>
      <c r="J36" s="41"/>
      <c r="K36" s="42" t="s">
        <v>27</v>
      </c>
      <c r="L36" s="41">
        <v>1</v>
      </c>
      <c r="M36" s="41" t="s">
        <v>27</v>
      </c>
      <c r="N36" s="41">
        <v>77</v>
      </c>
      <c r="O36" s="41">
        <v>54</v>
      </c>
      <c r="P36" s="41">
        <v>9</v>
      </c>
      <c r="Q36" s="41">
        <v>5</v>
      </c>
      <c r="R36" s="43">
        <v>7</v>
      </c>
      <c r="S36" s="44" t="s">
        <v>229</v>
      </c>
      <c r="T36" s="44" t="s">
        <v>229</v>
      </c>
      <c r="U36" s="44" t="s">
        <v>229</v>
      </c>
      <c r="V36" s="43">
        <v>1</v>
      </c>
      <c r="W36" s="43">
        <v>1</v>
      </c>
      <c r="X36" s="44" t="s">
        <v>229</v>
      </c>
      <c r="Y36" s="44" t="s">
        <v>229</v>
      </c>
      <c r="Z36" s="44" t="s">
        <v>229</v>
      </c>
      <c r="AA36" s="43">
        <v>4</v>
      </c>
      <c r="AB36" s="43">
        <v>2</v>
      </c>
      <c r="AC36" s="43" t="s">
        <v>3</v>
      </c>
      <c r="AD36" s="43">
        <v>21</v>
      </c>
      <c r="AE36" s="43">
        <v>92</v>
      </c>
      <c r="AF36" s="43">
        <v>177</v>
      </c>
      <c r="AG36" s="43">
        <v>4</v>
      </c>
      <c r="AH36" s="5"/>
    </row>
    <row r="37" spans="1:34" ht="16.5" customHeight="1" hidden="1">
      <c r="A37" s="35" t="s">
        <v>638</v>
      </c>
      <c r="B37" s="39"/>
      <c r="C37" s="40">
        <v>349</v>
      </c>
      <c r="D37" s="41">
        <v>344</v>
      </c>
      <c r="E37" s="41">
        <v>1</v>
      </c>
      <c r="F37" s="41">
        <v>1</v>
      </c>
      <c r="G37" s="41">
        <v>3</v>
      </c>
      <c r="H37" s="41" t="s">
        <v>27</v>
      </c>
      <c r="I37" s="41"/>
      <c r="J37" s="41"/>
      <c r="K37" s="42" t="s">
        <v>27</v>
      </c>
      <c r="L37" s="42" t="s">
        <v>226</v>
      </c>
      <c r="M37" s="41" t="s">
        <v>27</v>
      </c>
      <c r="N37" s="41">
        <v>35</v>
      </c>
      <c r="O37" s="41">
        <v>16</v>
      </c>
      <c r="P37" s="41">
        <v>4</v>
      </c>
      <c r="Q37" s="41">
        <v>5</v>
      </c>
      <c r="R37" s="43">
        <v>8</v>
      </c>
      <c r="S37" s="44" t="s">
        <v>229</v>
      </c>
      <c r="T37" s="44" t="s">
        <v>229</v>
      </c>
      <c r="U37" s="44" t="s">
        <v>229</v>
      </c>
      <c r="V37" s="43">
        <v>1</v>
      </c>
      <c r="W37" s="43">
        <v>1</v>
      </c>
      <c r="X37" s="44" t="s">
        <v>229</v>
      </c>
      <c r="Y37" s="44" t="s">
        <v>229</v>
      </c>
      <c r="Z37" s="44" t="s">
        <v>229</v>
      </c>
      <c r="AA37" s="43">
        <v>4</v>
      </c>
      <c r="AB37" s="43">
        <v>2</v>
      </c>
      <c r="AC37" s="43" t="s">
        <v>3</v>
      </c>
      <c r="AD37" s="43">
        <v>12</v>
      </c>
      <c r="AE37" s="43">
        <v>142</v>
      </c>
      <c r="AF37" s="43">
        <v>151</v>
      </c>
      <c r="AG37" s="43">
        <v>3</v>
      </c>
      <c r="AH37" s="5"/>
    </row>
    <row r="38" spans="1:34" ht="16.5" customHeight="1" hidden="1">
      <c r="A38" s="35" t="s">
        <v>653</v>
      </c>
      <c r="B38" s="39"/>
      <c r="C38" s="40">
        <v>364</v>
      </c>
      <c r="D38" s="41">
        <v>361</v>
      </c>
      <c r="E38" s="41" t="s">
        <v>472</v>
      </c>
      <c r="F38" s="41">
        <v>1</v>
      </c>
      <c r="G38" s="41">
        <v>2</v>
      </c>
      <c r="H38" s="41" t="s">
        <v>27</v>
      </c>
      <c r="I38" s="41"/>
      <c r="J38" s="41"/>
      <c r="K38" s="42" t="s">
        <v>27</v>
      </c>
      <c r="L38" s="42" t="s">
        <v>226</v>
      </c>
      <c r="M38" s="41" t="s">
        <v>27</v>
      </c>
      <c r="N38" s="41">
        <v>41</v>
      </c>
      <c r="O38" s="41">
        <v>25</v>
      </c>
      <c r="P38" s="41">
        <v>2</v>
      </c>
      <c r="Q38" s="41">
        <v>6</v>
      </c>
      <c r="R38" s="43">
        <v>7</v>
      </c>
      <c r="S38" s="44" t="s">
        <v>229</v>
      </c>
      <c r="T38" s="44" t="s">
        <v>229</v>
      </c>
      <c r="U38" s="44" t="s">
        <v>229</v>
      </c>
      <c r="V38" s="43">
        <v>1</v>
      </c>
      <c r="W38" s="43" t="s">
        <v>472</v>
      </c>
      <c r="X38" s="44" t="s">
        <v>229</v>
      </c>
      <c r="Y38" s="44" t="s">
        <v>229</v>
      </c>
      <c r="Z38" s="44" t="s">
        <v>229</v>
      </c>
      <c r="AA38" s="43">
        <v>3</v>
      </c>
      <c r="AB38" s="43">
        <v>2</v>
      </c>
      <c r="AC38" s="43" t="s">
        <v>3</v>
      </c>
      <c r="AD38" s="43">
        <v>14</v>
      </c>
      <c r="AE38" s="43">
        <v>148</v>
      </c>
      <c r="AF38" s="43">
        <v>152</v>
      </c>
      <c r="AG38" s="43">
        <v>4</v>
      </c>
      <c r="AH38" s="5"/>
    </row>
    <row r="39" spans="1:34" ht="16.5" customHeight="1" hidden="1">
      <c r="A39" s="35" t="s">
        <v>691</v>
      </c>
      <c r="B39" s="39"/>
      <c r="C39" s="40">
        <v>376</v>
      </c>
      <c r="D39" s="41">
        <v>373</v>
      </c>
      <c r="E39" s="41" t="s">
        <v>472</v>
      </c>
      <c r="F39" s="41">
        <v>1</v>
      </c>
      <c r="G39" s="41">
        <v>2</v>
      </c>
      <c r="H39" s="41" t="s">
        <v>27</v>
      </c>
      <c r="I39" s="41"/>
      <c r="J39" s="41"/>
      <c r="K39" s="42" t="s">
        <v>472</v>
      </c>
      <c r="L39" s="42" t="s">
        <v>226</v>
      </c>
      <c r="M39" s="41" t="s">
        <v>2</v>
      </c>
      <c r="N39" s="41">
        <v>52</v>
      </c>
      <c r="O39" s="41">
        <v>35</v>
      </c>
      <c r="P39" s="41">
        <v>2</v>
      </c>
      <c r="Q39" s="41">
        <v>7</v>
      </c>
      <c r="R39" s="43">
        <v>7</v>
      </c>
      <c r="S39" s="44" t="s">
        <v>229</v>
      </c>
      <c r="T39" s="44" t="s">
        <v>229</v>
      </c>
      <c r="U39" s="44" t="s">
        <v>229</v>
      </c>
      <c r="V39" s="43">
        <v>1</v>
      </c>
      <c r="W39" s="43" t="s">
        <v>472</v>
      </c>
      <c r="X39" s="44" t="s">
        <v>229</v>
      </c>
      <c r="Y39" s="44" t="s">
        <v>229</v>
      </c>
      <c r="Z39" s="44" t="s">
        <v>229</v>
      </c>
      <c r="AA39" s="43">
        <v>3</v>
      </c>
      <c r="AB39" s="43">
        <v>2</v>
      </c>
      <c r="AC39" s="43" t="s">
        <v>3</v>
      </c>
      <c r="AD39" s="43">
        <v>11</v>
      </c>
      <c r="AE39" s="43">
        <v>121</v>
      </c>
      <c r="AF39" s="43">
        <v>180</v>
      </c>
      <c r="AG39" s="43">
        <v>7</v>
      </c>
      <c r="AH39" s="5"/>
    </row>
    <row r="40" spans="1:34" ht="16.5" customHeight="1" hidden="1">
      <c r="A40" s="35" t="s">
        <v>699</v>
      </c>
      <c r="B40" s="39"/>
      <c r="C40" s="40">
        <v>380</v>
      </c>
      <c r="D40" s="41">
        <v>377</v>
      </c>
      <c r="E40" s="41" t="s">
        <v>472</v>
      </c>
      <c r="F40" s="41">
        <v>1</v>
      </c>
      <c r="G40" s="41">
        <v>2</v>
      </c>
      <c r="H40" s="41" t="s">
        <v>27</v>
      </c>
      <c r="I40" s="41"/>
      <c r="J40" s="41"/>
      <c r="K40" s="42" t="s">
        <v>472</v>
      </c>
      <c r="L40" s="42" t="s">
        <v>226</v>
      </c>
      <c r="M40" s="41" t="s">
        <v>2</v>
      </c>
      <c r="N40" s="41">
        <v>66</v>
      </c>
      <c r="O40" s="41">
        <v>51</v>
      </c>
      <c r="P40" s="41">
        <v>2</v>
      </c>
      <c r="Q40" s="41">
        <v>4</v>
      </c>
      <c r="R40" s="43">
        <v>7</v>
      </c>
      <c r="S40" s="44">
        <v>1</v>
      </c>
      <c r="T40" s="44" t="s">
        <v>229</v>
      </c>
      <c r="U40" s="44" t="s">
        <v>229</v>
      </c>
      <c r="V40" s="43">
        <v>1</v>
      </c>
      <c r="W40" s="43" t="s">
        <v>472</v>
      </c>
      <c r="X40" s="44" t="s">
        <v>229</v>
      </c>
      <c r="Y40" s="44" t="s">
        <v>229</v>
      </c>
      <c r="Z40" s="44" t="s">
        <v>229</v>
      </c>
      <c r="AA40" s="43">
        <v>3</v>
      </c>
      <c r="AB40" s="43">
        <v>1</v>
      </c>
      <c r="AC40" s="43" t="s">
        <v>0</v>
      </c>
      <c r="AD40" s="44">
        <v>16</v>
      </c>
      <c r="AE40" s="43">
        <v>79</v>
      </c>
      <c r="AF40" s="43">
        <v>205</v>
      </c>
      <c r="AG40" s="43">
        <v>10</v>
      </c>
      <c r="AH40" s="5"/>
    </row>
    <row r="41" spans="1:34" ht="16.5" customHeight="1">
      <c r="A41" s="35" t="s">
        <v>725</v>
      </c>
      <c r="B41" s="39"/>
      <c r="C41" s="40">
        <v>401</v>
      </c>
      <c r="D41" s="41">
        <v>398</v>
      </c>
      <c r="E41" s="41" t="s">
        <v>472</v>
      </c>
      <c r="F41" s="41">
        <v>1</v>
      </c>
      <c r="G41" s="41">
        <v>2</v>
      </c>
      <c r="H41" s="41" t="s">
        <v>27</v>
      </c>
      <c r="I41" s="41"/>
      <c r="J41" s="41"/>
      <c r="K41" s="42" t="s">
        <v>472</v>
      </c>
      <c r="L41" s="42" t="s">
        <v>226</v>
      </c>
      <c r="M41" s="41" t="s">
        <v>2</v>
      </c>
      <c r="N41" s="41">
        <v>117</v>
      </c>
      <c r="O41" s="41">
        <v>97</v>
      </c>
      <c r="P41" s="41">
        <v>6</v>
      </c>
      <c r="Q41" s="41">
        <v>3</v>
      </c>
      <c r="R41" s="43">
        <v>7</v>
      </c>
      <c r="S41" s="44">
        <v>3</v>
      </c>
      <c r="T41" s="44" t="s">
        <v>229</v>
      </c>
      <c r="U41" s="44" t="s">
        <v>229</v>
      </c>
      <c r="V41" s="43">
        <v>1</v>
      </c>
      <c r="W41" s="43" t="s">
        <v>472</v>
      </c>
      <c r="X41" s="44" t="s">
        <v>229</v>
      </c>
      <c r="Y41" s="44" t="s">
        <v>229</v>
      </c>
      <c r="Z41" s="44" t="s">
        <v>229</v>
      </c>
      <c r="AA41" s="43">
        <v>3</v>
      </c>
      <c r="AB41" s="43">
        <v>4</v>
      </c>
      <c r="AC41" s="43" t="s">
        <v>0</v>
      </c>
      <c r="AD41" s="44">
        <v>14</v>
      </c>
      <c r="AE41" s="43">
        <v>64</v>
      </c>
      <c r="AF41" s="43">
        <v>194</v>
      </c>
      <c r="AG41" s="43">
        <v>5</v>
      </c>
      <c r="AH41" s="5"/>
    </row>
    <row r="42" spans="1:34" ht="16.5" customHeight="1">
      <c r="A42" s="35" t="s">
        <v>651</v>
      </c>
      <c r="B42" s="39"/>
      <c r="C42" s="40">
        <v>397</v>
      </c>
      <c r="D42" s="41">
        <v>394</v>
      </c>
      <c r="E42" s="41" t="s">
        <v>472</v>
      </c>
      <c r="F42" s="41">
        <v>1</v>
      </c>
      <c r="G42" s="41">
        <v>2</v>
      </c>
      <c r="H42" s="41" t="s">
        <v>27</v>
      </c>
      <c r="I42" s="41"/>
      <c r="J42" s="41"/>
      <c r="K42" s="42" t="s">
        <v>472</v>
      </c>
      <c r="L42" s="42" t="s">
        <v>226</v>
      </c>
      <c r="M42" s="41" t="s">
        <v>2</v>
      </c>
      <c r="N42" s="41">
        <v>132</v>
      </c>
      <c r="O42" s="41">
        <v>117</v>
      </c>
      <c r="P42" s="41">
        <v>2</v>
      </c>
      <c r="Q42" s="41">
        <v>4</v>
      </c>
      <c r="R42" s="43">
        <v>6</v>
      </c>
      <c r="S42" s="44">
        <v>3</v>
      </c>
      <c r="T42" s="44" t="s">
        <v>229</v>
      </c>
      <c r="U42" s="44" t="s">
        <v>229</v>
      </c>
      <c r="V42" s="44" t="s">
        <v>229</v>
      </c>
      <c r="W42" s="44" t="s">
        <v>229</v>
      </c>
      <c r="X42" s="44" t="s">
        <v>229</v>
      </c>
      <c r="Y42" s="44" t="s">
        <v>229</v>
      </c>
      <c r="Z42" s="44" t="s">
        <v>229</v>
      </c>
      <c r="AA42" s="43">
        <v>3</v>
      </c>
      <c r="AB42" s="43">
        <v>4</v>
      </c>
      <c r="AC42" s="43" t="s">
        <v>0</v>
      </c>
      <c r="AD42" s="44">
        <v>13</v>
      </c>
      <c r="AE42" s="43">
        <v>64</v>
      </c>
      <c r="AF42" s="43">
        <v>174</v>
      </c>
      <c r="AG42" s="43">
        <v>7</v>
      </c>
      <c r="AH42" s="5"/>
    </row>
    <row r="43" spans="1:34" ht="16.5" customHeight="1">
      <c r="A43" s="35" t="s">
        <v>690</v>
      </c>
      <c r="B43" s="39"/>
      <c r="C43" s="40">
        <f>SUM(D43:K43)</f>
        <v>382</v>
      </c>
      <c r="D43" s="41">
        <v>379</v>
      </c>
      <c r="E43" s="41" t="s">
        <v>472</v>
      </c>
      <c r="F43" s="41">
        <v>1</v>
      </c>
      <c r="G43" s="41">
        <v>2</v>
      </c>
      <c r="H43" s="41" t="s">
        <v>472</v>
      </c>
      <c r="I43" s="41"/>
      <c r="J43" s="41"/>
      <c r="K43" s="42" t="s">
        <v>472</v>
      </c>
      <c r="L43" s="42" t="s">
        <v>226</v>
      </c>
      <c r="M43" s="41" t="s">
        <v>2</v>
      </c>
      <c r="N43" s="41">
        <f>SUM(O43:Z43)</f>
        <v>120</v>
      </c>
      <c r="O43" s="41">
        <v>107</v>
      </c>
      <c r="P43" s="41">
        <v>2</v>
      </c>
      <c r="Q43" s="41">
        <v>3</v>
      </c>
      <c r="R43" s="43">
        <v>5</v>
      </c>
      <c r="S43" s="44">
        <v>3</v>
      </c>
      <c r="T43" s="44" t="s">
        <v>229</v>
      </c>
      <c r="U43" s="44" t="s">
        <v>229</v>
      </c>
      <c r="V43" s="44" t="s">
        <v>229</v>
      </c>
      <c r="W43" s="44" t="s">
        <v>229</v>
      </c>
      <c r="X43" s="44" t="s">
        <v>229</v>
      </c>
      <c r="Y43" s="44" t="s">
        <v>229</v>
      </c>
      <c r="Z43" s="44" t="s">
        <v>229</v>
      </c>
      <c r="AA43" s="43">
        <v>3</v>
      </c>
      <c r="AB43" s="43">
        <v>4</v>
      </c>
      <c r="AC43" s="43" t="s">
        <v>0</v>
      </c>
      <c r="AD43" s="44">
        <v>14</v>
      </c>
      <c r="AE43" s="43">
        <v>67</v>
      </c>
      <c r="AF43" s="43">
        <v>167</v>
      </c>
      <c r="AG43" s="43">
        <v>7</v>
      </c>
      <c r="AH43" s="5"/>
    </row>
    <row r="44" spans="1:34" ht="16.5" customHeight="1">
      <c r="A44" s="35" t="s">
        <v>698</v>
      </c>
      <c r="B44" s="39"/>
      <c r="C44" s="40">
        <f>SUM(D44:K44)</f>
        <v>370</v>
      </c>
      <c r="D44" s="41">
        <v>367</v>
      </c>
      <c r="E44" s="41" t="s">
        <v>472</v>
      </c>
      <c r="F44" s="41">
        <v>1</v>
      </c>
      <c r="G44" s="41">
        <v>2</v>
      </c>
      <c r="H44" s="41" t="s">
        <v>472</v>
      </c>
      <c r="I44" s="41"/>
      <c r="J44" s="41"/>
      <c r="K44" s="42" t="s">
        <v>472</v>
      </c>
      <c r="L44" s="42" t="s">
        <v>226</v>
      </c>
      <c r="M44" s="41" t="s">
        <v>2</v>
      </c>
      <c r="N44" s="41">
        <f>SUM(O44:Z44)</f>
        <v>119</v>
      </c>
      <c r="O44" s="41">
        <v>106</v>
      </c>
      <c r="P44" s="41">
        <v>2</v>
      </c>
      <c r="Q44" s="41">
        <v>3</v>
      </c>
      <c r="R44" s="43">
        <v>5</v>
      </c>
      <c r="S44" s="44">
        <v>3</v>
      </c>
      <c r="T44" s="44" t="s">
        <v>229</v>
      </c>
      <c r="U44" s="44" t="s">
        <v>229</v>
      </c>
      <c r="V44" s="44" t="s">
        <v>229</v>
      </c>
      <c r="W44" s="44" t="s">
        <v>229</v>
      </c>
      <c r="X44" s="44" t="s">
        <v>229</v>
      </c>
      <c r="Y44" s="44" t="s">
        <v>229</v>
      </c>
      <c r="Z44" s="44" t="s">
        <v>229</v>
      </c>
      <c r="AA44" s="43">
        <v>3</v>
      </c>
      <c r="AB44" s="43">
        <v>2</v>
      </c>
      <c r="AC44" s="43" t="s">
        <v>0</v>
      </c>
      <c r="AD44" s="44">
        <v>15</v>
      </c>
      <c r="AE44" s="43">
        <v>65</v>
      </c>
      <c r="AF44" s="43">
        <v>159</v>
      </c>
      <c r="AG44" s="43">
        <v>7</v>
      </c>
      <c r="AH44" s="5"/>
    </row>
    <row r="45" spans="1:34" ht="16.5" customHeight="1">
      <c r="A45" s="35" t="s">
        <v>724</v>
      </c>
      <c r="B45" s="39"/>
      <c r="C45" s="379" t="s">
        <v>726</v>
      </c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 t="s">
        <v>726</v>
      </c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5"/>
    </row>
    <row r="46" spans="1:34" ht="15.75" customHeight="1">
      <c r="A46" s="2" t="s">
        <v>223</v>
      </c>
      <c r="B46" s="29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5"/>
    </row>
    <row r="47" spans="1:34" ht="16.5" customHeight="1" hidden="1">
      <c r="A47" s="35" t="s">
        <v>5</v>
      </c>
      <c r="B47" s="35"/>
      <c r="C47" s="40">
        <v>135</v>
      </c>
      <c r="D47" s="41">
        <v>122</v>
      </c>
      <c r="E47" s="41">
        <v>11</v>
      </c>
      <c r="F47" s="41" t="s">
        <v>2</v>
      </c>
      <c r="G47" s="41">
        <v>1</v>
      </c>
      <c r="H47" s="41" t="s">
        <v>3</v>
      </c>
      <c r="I47" s="41"/>
      <c r="J47" s="41"/>
      <c r="K47" s="41">
        <v>1</v>
      </c>
      <c r="L47" s="41">
        <v>2</v>
      </c>
      <c r="M47" s="41" t="s">
        <v>2</v>
      </c>
      <c r="N47" s="41">
        <v>78</v>
      </c>
      <c r="O47" s="41">
        <v>35</v>
      </c>
      <c r="P47" s="41">
        <v>7</v>
      </c>
      <c r="Q47" s="41">
        <v>17</v>
      </c>
      <c r="R47" s="43">
        <v>1</v>
      </c>
      <c r="S47" s="43">
        <v>7</v>
      </c>
      <c r="T47" s="43" t="s">
        <v>3</v>
      </c>
      <c r="U47" s="43" t="s">
        <v>0</v>
      </c>
      <c r="V47" s="43" t="s">
        <v>0</v>
      </c>
      <c r="W47" s="43">
        <v>4</v>
      </c>
      <c r="X47" s="43">
        <v>4</v>
      </c>
      <c r="Y47" s="43">
        <v>1</v>
      </c>
      <c r="Z47" s="43">
        <v>2</v>
      </c>
      <c r="AA47" s="43">
        <v>2</v>
      </c>
      <c r="AB47" s="43">
        <v>1</v>
      </c>
      <c r="AC47" s="43" t="s">
        <v>0</v>
      </c>
      <c r="AD47" s="43" t="s">
        <v>3</v>
      </c>
      <c r="AE47" s="43">
        <v>49</v>
      </c>
      <c r="AF47" s="43" t="s">
        <v>1</v>
      </c>
      <c r="AG47" s="43">
        <v>3</v>
      </c>
      <c r="AH47" s="5"/>
    </row>
    <row r="48" spans="1:34" ht="16.5" customHeight="1" hidden="1">
      <c r="A48" s="39" t="s">
        <v>6</v>
      </c>
      <c r="B48" s="39"/>
      <c r="C48" s="40">
        <v>110</v>
      </c>
      <c r="D48" s="41">
        <v>97</v>
      </c>
      <c r="E48" s="41">
        <v>11</v>
      </c>
      <c r="F48" s="42" t="s">
        <v>228</v>
      </c>
      <c r="G48" s="41">
        <v>1</v>
      </c>
      <c r="H48" s="41" t="s">
        <v>3</v>
      </c>
      <c r="I48" s="381">
        <v>1</v>
      </c>
      <c r="J48" s="381"/>
      <c r="K48" s="381"/>
      <c r="L48" s="42" t="s">
        <v>226</v>
      </c>
      <c r="M48" s="41" t="s">
        <v>2</v>
      </c>
      <c r="N48" s="41">
        <v>62</v>
      </c>
      <c r="O48" s="41">
        <v>20</v>
      </c>
      <c r="P48" s="41">
        <v>6</v>
      </c>
      <c r="Q48" s="41">
        <v>16</v>
      </c>
      <c r="R48" s="43">
        <v>1</v>
      </c>
      <c r="S48" s="43">
        <v>8</v>
      </c>
      <c r="T48" s="44" t="s">
        <v>229</v>
      </c>
      <c r="U48" s="44" t="s">
        <v>229</v>
      </c>
      <c r="V48" s="44" t="s">
        <v>229</v>
      </c>
      <c r="W48" s="43">
        <v>4</v>
      </c>
      <c r="X48" s="43">
        <v>5</v>
      </c>
      <c r="Y48" s="44" t="s">
        <v>229</v>
      </c>
      <c r="Z48" s="43">
        <v>2</v>
      </c>
      <c r="AA48" s="43">
        <v>2</v>
      </c>
      <c r="AB48" s="44" t="s">
        <v>231</v>
      </c>
      <c r="AC48" s="43" t="s">
        <v>0</v>
      </c>
      <c r="AD48" s="44" t="s">
        <v>233</v>
      </c>
      <c r="AE48" s="43">
        <v>46</v>
      </c>
      <c r="AF48" s="44" t="s">
        <v>234</v>
      </c>
      <c r="AG48" s="44" t="s">
        <v>233</v>
      </c>
      <c r="AH48" s="5"/>
    </row>
    <row r="49" spans="1:34" ht="16.5" customHeight="1" hidden="1">
      <c r="A49" s="35" t="s">
        <v>7</v>
      </c>
      <c r="B49" s="35"/>
      <c r="C49" s="40">
        <v>109</v>
      </c>
      <c r="D49" s="41">
        <v>97</v>
      </c>
      <c r="E49" s="41">
        <v>10</v>
      </c>
      <c r="F49" s="42" t="s">
        <v>228</v>
      </c>
      <c r="G49" s="41">
        <v>1</v>
      </c>
      <c r="H49" s="41" t="s">
        <v>3</v>
      </c>
      <c r="I49" s="381">
        <v>1</v>
      </c>
      <c r="J49" s="381"/>
      <c r="K49" s="381"/>
      <c r="L49" s="42" t="s">
        <v>226</v>
      </c>
      <c r="M49" s="41" t="s">
        <v>2</v>
      </c>
      <c r="N49" s="41">
        <v>61</v>
      </c>
      <c r="O49" s="41">
        <v>21</v>
      </c>
      <c r="P49" s="41">
        <v>6</v>
      </c>
      <c r="Q49" s="41">
        <v>15</v>
      </c>
      <c r="R49" s="43">
        <v>1</v>
      </c>
      <c r="S49" s="43">
        <v>8</v>
      </c>
      <c r="T49" s="44" t="s">
        <v>229</v>
      </c>
      <c r="U49" s="44" t="s">
        <v>229</v>
      </c>
      <c r="V49" s="43">
        <v>1</v>
      </c>
      <c r="W49" s="43">
        <v>4</v>
      </c>
      <c r="X49" s="43">
        <v>3</v>
      </c>
      <c r="Y49" s="43">
        <v>1</v>
      </c>
      <c r="Z49" s="43">
        <v>1</v>
      </c>
      <c r="AA49" s="43">
        <v>2</v>
      </c>
      <c r="AB49" s="44" t="s">
        <v>231</v>
      </c>
      <c r="AC49" s="43" t="s">
        <v>0</v>
      </c>
      <c r="AD49" s="44" t="s">
        <v>233</v>
      </c>
      <c r="AE49" s="43">
        <v>46</v>
      </c>
      <c r="AF49" s="44" t="s">
        <v>234</v>
      </c>
      <c r="AG49" s="44" t="s">
        <v>233</v>
      </c>
      <c r="AH49" s="5"/>
    </row>
    <row r="50" spans="1:34" ht="16.5" customHeight="1" hidden="1">
      <c r="A50" s="39" t="s">
        <v>8</v>
      </c>
      <c r="B50" s="39"/>
      <c r="C50" s="40">
        <v>105</v>
      </c>
      <c r="D50" s="41">
        <v>94</v>
      </c>
      <c r="E50" s="41">
        <v>9</v>
      </c>
      <c r="F50" s="41">
        <v>1</v>
      </c>
      <c r="G50" s="42" t="s">
        <v>228</v>
      </c>
      <c r="H50" s="41" t="s">
        <v>3</v>
      </c>
      <c r="I50" s="381">
        <v>1</v>
      </c>
      <c r="J50" s="381"/>
      <c r="K50" s="381"/>
      <c r="L50" s="42" t="s">
        <v>226</v>
      </c>
      <c r="M50" s="41" t="s">
        <v>2</v>
      </c>
      <c r="N50" s="41">
        <v>60</v>
      </c>
      <c r="O50" s="41">
        <v>19</v>
      </c>
      <c r="P50" s="41">
        <v>6</v>
      </c>
      <c r="Q50" s="41">
        <v>16</v>
      </c>
      <c r="R50" s="43">
        <v>1</v>
      </c>
      <c r="S50" s="43">
        <v>8</v>
      </c>
      <c r="T50" s="44" t="s">
        <v>229</v>
      </c>
      <c r="U50" s="44" t="s">
        <v>229</v>
      </c>
      <c r="V50" s="44" t="s">
        <v>229</v>
      </c>
      <c r="W50" s="43">
        <v>4</v>
      </c>
      <c r="X50" s="43">
        <v>4</v>
      </c>
      <c r="Y50" s="43">
        <v>1</v>
      </c>
      <c r="Z50" s="43">
        <v>1</v>
      </c>
      <c r="AA50" s="43">
        <v>1</v>
      </c>
      <c r="AB50" s="44" t="s">
        <v>231</v>
      </c>
      <c r="AC50" s="43" t="s">
        <v>0</v>
      </c>
      <c r="AD50" s="44" t="s">
        <v>233</v>
      </c>
      <c r="AE50" s="43">
        <v>44</v>
      </c>
      <c r="AF50" s="44" t="s">
        <v>234</v>
      </c>
      <c r="AG50" s="44" t="s">
        <v>233</v>
      </c>
      <c r="AH50" s="5"/>
    </row>
    <row r="51" spans="1:34" ht="16.5" customHeight="1" hidden="1">
      <c r="A51" s="35" t="s">
        <v>9</v>
      </c>
      <c r="B51" s="35"/>
      <c r="C51" s="40">
        <v>102</v>
      </c>
      <c r="D51" s="41">
        <v>92</v>
      </c>
      <c r="E51" s="41">
        <v>8</v>
      </c>
      <c r="F51" s="41">
        <v>1</v>
      </c>
      <c r="G51" s="42" t="s">
        <v>228</v>
      </c>
      <c r="H51" s="41" t="s">
        <v>3</v>
      </c>
      <c r="I51" s="381">
        <v>1</v>
      </c>
      <c r="J51" s="381"/>
      <c r="K51" s="381"/>
      <c r="L51" s="42" t="s">
        <v>226</v>
      </c>
      <c r="M51" s="41" t="s">
        <v>2</v>
      </c>
      <c r="N51" s="41">
        <v>59</v>
      </c>
      <c r="O51" s="41">
        <v>23</v>
      </c>
      <c r="P51" s="41">
        <v>6</v>
      </c>
      <c r="Q51" s="41">
        <v>14</v>
      </c>
      <c r="R51" s="43">
        <v>1</v>
      </c>
      <c r="S51" s="43">
        <v>6</v>
      </c>
      <c r="T51" s="44" t="s">
        <v>229</v>
      </c>
      <c r="U51" s="44" t="s">
        <v>229</v>
      </c>
      <c r="V51" s="44" t="s">
        <v>229</v>
      </c>
      <c r="W51" s="43">
        <v>3</v>
      </c>
      <c r="X51" s="43">
        <v>4</v>
      </c>
      <c r="Y51" s="43">
        <v>1</v>
      </c>
      <c r="Z51" s="43">
        <v>1</v>
      </c>
      <c r="AA51" s="43">
        <v>1</v>
      </c>
      <c r="AB51" s="44" t="s">
        <v>231</v>
      </c>
      <c r="AC51" s="43" t="s">
        <v>0</v>
      </c>
      <c r="AD51" s="44" t="s">
        <v>233</v>
      </c>
      <c r="AE51" s="43">
        <v>42</v>
      </c>
      <c r="AF51" s="44" t="s">
        <v>234</v>
      </c>
      <c r="AG51" s="44" t="s">
        <v>233</v>
      </c>
      <c r="AH51" s="5"/>
    </row>
    <row r="52" spans="1:34" ht="16.5" customHeight="1" hidden="1">
      <c r="A52" s="39" t="s">
        <v>10</v>
      </c>
      <c r="B52" s="39"/>
      <c r="C52" s="40">
        <v>95</v>
      </c>
      <c r="D52" s="41">
        <v>86</v>
      </c>
      <c r="E52" s="41">
        <v>8</v>
      </c>
      <c r="F52" s="42" t="s">
        <v>228</v>
      </c>
      <c r="G52" s="41">
        <v>1</v>
      </c>
      <c r="H52" s="41" t="s">
        <v>27</v>
      </c>
      <c r="I52" s="41"/>
      <c r="J52" s="41"/>
      <c r="K52" s="42" t="s">
        <v>27</v>
      </c>
      <c r="L52" s="42" t="s">
        <v>226</v>
      </c>
      <c r="M52" s="41" t="s">
        <v>2</v>
      </c>
      <c r="N52" s="41">
        <v>84</v>
      </c>
      <c r="O52" s="41">
        <v>50</v>
      </c>
      <c r="P52" s="41">
        <v>6</v>
      </c>
      <c r="Q52" s="41">
        <v>12</v>
      </c>
      <c r="R52" s="43">
        <v>2</v>
      </c>
      <c r="S52" s="43">
        <v>6</v>
      </c>
      <c r="T52" s="44" t="s">
        <v>229</v>
      </c>
      <c r="U52" s="44" t="s">
        <v>229</v>
      </c>
      <c r="V52" s="44" t="s">
        <v>229</v>
      </c>
      <c r="W52" s="43">
        <v>3</v>
      </c>
      <c r="X52" s="43">
        <v>3</v>
      </c>
      <c r="Y52" s="43">
        <v>1</v>
      </c>
      <c r="Z52" s="43">
        <v>1</v>
      </c>
      <c r="AA52" s="43">
        <v>1</v>
      </c>
      <c r="AB52" s="44" t="s">
        <v>231</v>
      </c>
      <c r="AC52" s="43" t="s">
        <v>0</v>
      </c>
      <c r="AD52" s="44" t="s">
        <v>233</v>
      </c>
      <c r="AE52" s="43">
        <v>10</v>
      </c>
      <c r="AF52" s="44" t="s">
        <v>234</v>
      </c>
      <c r="AG52" s="44" t="s">
        <v>233</v>
      </c>
      <c r="AH52" s="5"/>
    </row>
    <row r="53" spans="1:34" ht="16.5" customHeight="1" hidden="1">
      <c r="A53" s="35" t="s">
        <v>438</v>
      </c>
      <c r="B53" s="39"/>
      <c r="C53" s="40">
        <v>93</v>
      </c>
      <c r="D53" s="41">
        <v>84</v>
      </c>
      <c r="E53" s="41">
        <v>8</v>
      </c>
      <c r="F53" s="42" t="s">
        <v>228</v>
      </c>
      <c r="G53" s="41">
        <v>1</v>
      </c>
      <c r="H53" s="41" t="s">
        <v>27</v>
      </c>
      <c r="I53" s="41"/>
      <c r="J53" s="41"/>
      <c r="K53" s="42" t="s">
        <v>27</v>
      </c>
      <c r="L53" s="42" t="s">
        <v>226</v>
      </c>
      <c r="M53" s="41" t="s">
        <v>2</v>
      </c>
      <c r="N53" s="41">
        <v>51</v>
      </c>
      <c r="O53" s="41">
        <v>22</v>
      </c>
      <c r="P53" s="41">
        <v>5</v>
      </c>
      <c r="Q53" s="41">
        <v>10</v>
      </c>
      <c r="R53" s="43">
        <v>2</v>
      </c>
      <c r="S53" s="43">
        <v>4</v>
      </c>
      <c r="T53" s="44" t="s">
        <v>229</v>
      </c>
      <c r="U53" s="44" t="s">
        <v>229</v>
      </c>
      <c r="V53" s="44" t="s">
        <v>229</v>
      </c>
      <c r="W53" s="43">
        <v>3</v>
      </c>
      <c r="X53" s="43">
        <v>3</v>
      </c>
      <c r="Y53" s="43">
        <v>1</v>
      </c>
      <c r="Z53" s="43">
        <v>1</v>
      </c>
      <c r="AA53" s="43">
        <v>1</v>
      </c>
      <c r="AB53" s="44" t="s">
        <v>231</v>
      </c>
      <c r="AC53" s="43" t="s">
        <v>0</v>
      </c>
      <c r="AD53" s="44" t="s">
        <v>233</v>
      </c>
      <c r="AE53" s="43">
        <v>41</v>
      </c>
      <c r="AF53" s="44" t="s">
        <v>234</v>
      </c>
      <c r="AG53" s="44" t="s">
        <v>233</v>
      </c>
      <c r="AH53" s="5"/>
    </row>
    <row r="54" spans="1:34" ht="16.5" customHeight="1" hidden="1">
      <c r="A54" s="35" t="s">
        <v>462</v>
      </c>
      <c r="B54" s="39"/>
      <c r="C54" s="40">
        <v>91</v>
      </c>
      <c r="D54" s="41">
        <v>83</v>
      </c>
      <c r="E54" s="41">
        <v>7</v>
      </c>
      <c r="F54" s="42" t="s">
        <v>228</v>
      </c>
      <c r="G54" s="41">
        <v>1</v>
      </c>
      <c r="H54" s="41" t="s">
        <v>27</v>
      </c>
      <c r="I54" s="41"/>
      <c r="J54" s="41"/>
      <c r="K54" s="42" t="s">
        <v>27</v>
      </c>
      <c r="L54" s="42" t="s">
        <v>226</v>
      </c>
      <c r="M54" s="41" t="s">
        <v>2</v>
      </c>
      <c r="N54" s="41">
        <v>49</v>
      </c>
      <c r="O54" s="41">
        <v>25</v>
      </c>
      <c r="P54" s="41">
        <v>4</v>
      </c>
      <c r="Q54" s="41">
        <v>9</v>
      </c>
      <c r="R54" s="43">
        <v>2</v>
      </c>
      <c r="S54" s="43">
        <v>2</v>
      </c>
      <c r="T54" s="44" t="s">
        <v>229</v>
      </c>
      <c r="U54" s="44" t="s">
        <v>229</v>
      </c>
      <c r="V54" s="44" t="s">
        <v>229</v>
      </c>
      <c r="W54" s="43">
        <v>3</v>
      </c>
      <c r="X54" s="43">
        <v>2</v>
      </c>
      <c r="Y54" s="43">
        <v>1</v>
      </c>
      <c r="Z54" s="43">
        <v>1</v>
      </c>
      <c r="AA54" s="43">
        <v>1</v>
      </c>
      <c r="AB54" s="44" t="s">
        <v>231</v>
      </c>
      <c r="AC54" s="43" t="s">
        <v>0</v>
      </c>
      <c r="AD54" s="44" t="s">
        <v>233</v>
      </c>
      <c r="AE54" s="43">
        <v>41</v>
      </c>
      <c r="AF54" s="44" t="s">
        <v>234</v>
      </c>
      <c r="AG54" s="44" t="s">
        <v>233</v>
      </c>
      <c r="AH54" s="5"/>
    </row>
    <row r="55" spans="1:34" ht="16.5" customHeight="1" hidden="1">
      <c r="A55" s="181" t="s">
        <v>694</v>
      </c>
      <c r="B55" s="39"/>
      <c r="C55" s="40">
        <v>93</v>
      </c>
      <c r="D55" s="41">
        <v>85</v>
      </c>
      <c r="E55" s="41">
        <v>7</v>
      </c>
      <c r="F55" s="42" t="s">
        <v>228</v>
      </c>
      <c r="G55" s="41">
        <v>1</v>
      </c>
      <c r="H55" s="41" t="s">
        <v>27</v>
      </c>
      <c r="I55" s="41"/>
      <c r="J55" s="41"/>
      <c r="K55" s="42" t="s">
        <v>27</v>
      </c>
      <c r="L55" s="42" t="s">
        <v>226</v>
      </c>
      <c r="M55" s="41" t="s">
        <v>2</v>
      </c>
      <c r="N55" s="41">
        <v>49</v>
      </c>
      <c r="O55" s="41">
        <v>23</v>
      </c>
      <c r="P55" s="41">
        <v>4</v>
      </c>
      <c r="Q55" s="41">
        <v>11</v>
      </c>
      <c r="R55" s="43">
        <v>2</v>
      </c>
      <c r="S55" s="43">
        <v>2</v>
      </c>
      <c r="T55" s="44" t="s">
        <v>229</v>
      </c>
      <c r="U55" s="44" t="s">
        <v>229</v>
      </c>
      <c r="V55" s="44" t="s">
        <v>229</v>
      </c>
      <c r="W55" s="43">
        <v>3</v>
      </c>
      <c r="X55" s="43">
        <v>2</v>
      </c>
      <c r="Y55" s="43">
        <v>1</v>
      </c>
      <c r="Z55" s="43">
        <v>1</v>
      </c>
      <c r="AA55" s="43">
        <v>1</v>
      </c>
      <c r="AB55" s="44" t="s">
        <v>231</v>
      </c>
      <c r="AC55" s="43" t="s">
        <v>0</v>
      </c>
      <c r="AD55" s="44" t="s">
        <v>233</v>
      </c>
      <c r="AE55" s="43">
        <v>43</v>
      </c>
      <c r="AF55" s="44" t="s">
        <v>234</v>
      </c>
      <c r="AG55" s="44" t="s">
        <v>233</v>
      </c>
      <c r="AH55" s="5"/>
    </row>
    <row r="56" spans="1:34" ht="16.5" customHeight="1" hidden="1">
      <c r="A56" s="181" t="s">
        <v>700</v>
      </c>
      <c r="B56" s="39"/>
      <c r="C56" s="40">
        <v>97</v>
      </c>
      <c r="D56" s="41">
        <v>89</v>
      </c>
      <c r="E56" s="41">
        <v>7</v>
      </c>
      <c r="F56" s="42" t="s">
        <v>228</v>
      </c>
      <c r="G56" s="41">
        <v>1</v>
      </c>
      <c r="H56" s="41" t="s">
        <v>27</v>
      </c>
      <c r="I56" s="41"/>
      <c r="J56" s="41"/>
      <c r="K56" s="42" t="s">
        <v>27</v>
      </c>
      <c r="L56" s="42" t="s">
        <v>226</v>
      </c>
      <c r="M56" s="41" t="s">
        <v>2</v>
      </c>
      <c r="N56" s="41">
        <v>64</v>
      </c>
      <c r="O56" s="41">
        <v>37</v>
      </c>
      <c r="P56" s="41">
        <v>2</v>
      </c>
      <c r="Q56" s="41">
        <v>13</v>
      </c>
      <c r="R56" s="43">
        <v>3</v>
      </c>
      <c r="S56" s="43">
        <v>2</v>
      </c>
      <c r="T56" s="44" t="s">
        <v>229</v>
      </c>
      <c r="U56" s="44" t="s">
        <v>229</v>
      </c>
      <c r="V56" s="44" t="s">
        <v>229</v>
      </c>
      <c r="W56" s="43">
        <v>3</v>
      </c>
      <c r="X56" s="43">
        <v>2</v>
      </c>
      <c r="Y56" s="44" t="s">
        <v>229</v>
      </c>
      <c r="Z56" s="43">
        <v>2</v>
      </c>
      <c r="AA56" s="43">
        <v>1</v>
      </c>
      <c r="AB56" s="44" t="s">
        <v>231</v>
      </c>
      <c r="AC56" s="43" t="s">
        <v>0</v>
      </c>
      <c r="AD56" s="44" t="s">
        <v>233</v>
      </c>
      <c r="AE56" s="43">
        <v>31</v>
      </c>
      <c r="AF56" s="44">
        <v>1</v>
      </c>
      <c r="AG56" s="44" t="s">
        <v>233</v>
      </c>
      <c r="AH56" s="5"/>
    </row>
    <row r="57" spans="1:34" ht="16.5" customHeight="1">
      <c r="A57" s="181" t="s">
        <v>727</v>
      </c>
      <c r="B57" s="39"/>
      <c r="C57" s="40">
        <v>94</v>
      </c>
      <c r="D57" s="41">
        <v>89</v>
      </c>
      <c r="E57" s="41">
        <v>5</v>
      </c>
      <c r="F57" s="42" t="s">
        <v>228</v>
      </c>
      <c r="G57" s="42" t="s">
        <v>228</v>
      </c>
      <c r="H57" s="42" t="s">
        <v>228</v>
      </c>
      <c r="I57" s="41"/>
      <c r="J57" s="41"/>
      <c r="K57" s="42" t="s">
        <v>27</v>
      </c>
      <c r="L57" s="42">
        <v>1</v>
      </c>
      <c r="M57" s="41" t="s">
        <v>2</v>
      </c>
      <c r="N57" s="41">
        <v>84</v>
      </c>
      <c r="O57" s="41">
        <v>58</v>
      </c>
      <c r="P57" s="41">
        <v>4</v>
      </c>
      <c r="Q57" s="41">
        <v>11</v>
      </c>
      <c r="R57" s="43">
        <v>4</v>
      </c>
      <c r="S57" s="43">
        <v>2</v>
      </c>
      <c r="T57" s="44" t="s">
        <v>229</v>
      </c>
      <c r="U57" s="44" t="s">
        <v>229</v>
      </c>
      <c r="V57" s="44" t="s">
        <v>229</v>
      </c>
      <c r="W57" s="43">
        <v>1</v>
      </c>
      <c r="X57" s="43">
        <v>2</v>
      </c>
      <c r="Y57" s="44" t="s">
        <v>229</v>
      </c>
      <c r="Z57" s="43">
        <v>2</v>
      </c>
      <c r="AA57" s="44" t="s">
        <v>231</v>
      </c>
      <c r="AB57" s="44" t="s">
        <v>231</v>
      </c>
      <c r="AC57" s="44" t="s">
        <v>231</v>
      </c>
      <c r="AD57" s="44" t="s">
        <v>231</v>
      </c>
      <c r="AE57" s="43">
        <v>9</v>
      </c>
      <c r="AF57" s="44" t="s">
        <v>233</v>
      </c>
      <c r="AG57" s="44" t="s">
        <v>233</v>
      </c>
      <c r="AH57" s="5"/>
    </row>
    <row r="58" spans="1:34" ht="16.5" customHeight="1">
      <c r="A58" s="35" t="s">
        <v>651</v>
      </c>
      <c r="B58" s="39"/>
      <c r="C58" s="40">
        <v>90</v>
      </c>
      <c r="D58" s="41">
        <v>84</v>
      </c>
      <c r="E58" s="41">
        <v>5</v>
      </c>
      <c r="F58" s="42" t="s">
        <v>228</v>
      </c>
      <c r="G58" s="41">
        <v>1</v>
      </c>
      <c r="H58" s="42" t="s">
        <v>228</v>
      </c>
      <c r="I58" s="41"/>
      <c r="J58" s="41"/>
      <c r="K58" s="42" t="s">
        <v>27</v>
      </c>
      <c r="L58" s="42" t="s">
        <v>226</v>
      </c>
      <c r="M58" s="41" t="s">
        <v>2</v>
      </c>
      <c r="N58" s="41">
        <v>80</v>
      </c>
      <c r="O58" s="41">
        <v>53</v>
      </c>
      <c r="P58" s="41">
        <v>4</v>
      </c>
      <c r="Q58" s="41">
        <v>13</v>
      </c>
      <c r="R58" s="43">
        <v>3</v>
      </c>
      <c r="S58" s="43">
        <v>2</v>
      </c>
      <c r="T58" s="44" t="s">
        <v>229</v>
      </c>
      <c r="U58" s="44" t="s">
        <v>229</v>
      </c>
      <c r="V58" s="44" t="s">
        <v>229</v>
      </c>
      <c r="W58" s="43">
        <v>2</v>
      </c>
      <c r="X58" s="43">
        <v>1</v>
      </c>
      <c r="Y58" s="44" t="s">
        <v>229</v>
      </c>
      <c r="Z58" s="43">
        <v>2</v>
      </c>
      <c r="AA58" s="44">
        <v>2</v>
      </c>
      <c r="AB58" s="44" t="s">
        <v>231</v>
      </c>
      <c r="AC58" s="44" t="s">
        <v>231</v>
      </c>
      <c r="AD58" s="44" t="s">
        <v>231</v>
      </c>
      <c r="AE58" s="43">
        <v>8</v>
      </c>
      <c r="AF58" s="44" t="s">
        <v>233</v>
      </c>
      <c r="AG58" s="44" t="s">
        <v>233</v>
      </c>
      <c r="AH58" s="5"/>
    </row>
    <row r="59" spans="1:34" ht="16.5" customHeight="1">
      <c r="A59" s="35" t="s">
        <v>690</v>
      </c>
      <c r="B59" s="39"/>
      <c r="C59" s="40">
        <f>SUM(D59:K59)</f>
        <v>84</v>
      </c>
      <c r="D59" s="41">
        <v>79</v>
      </c>
      <c r="E59" s="41">
        <v>5</v>
      </c>
      <c r="F59" s="42" t="s">
        <v>228</v>
      </c>
      <c r="G59" s="42" t="s">
        <v>228</v>
      </c>
      <c r="H59" s="42" t="s">
        <v>228</v>
      </c>
      <c r="I59" s="41"/>
      <c r="J59" s="41"/>
      <c r="K59" s="42" t="s">
        <v>27</v>
      </c>
      <c r="L59" s="42" t="s">
        <v>226</v>
      </c>
      <c r="M59" s="41" t="s">
        <v>2</v>
      </c>
      <c r="N59" s="41">
        <f>SUM(O59:Z59)</f>
        <v>76</v>
      </c>
      <c r="O59" s="41">
        <v>51</v>
      </c>
      <c r="P59" s="41">
        <v>4</v>
      </c>
      <c r="Q59" s="41">
        <v>12</v>
      </c>
      <c r="R59" s="43">
        <v>3</v>
      </c>
      <c r="S59" s="43">
        <v>1</v>
      </c>
      <c r="T59" s="44" t="s">
        <v>229</v>
      </c>
      <c r="U59" s="44" t="s">
        <v>229</v>
      </c>
      <c r="V59" s="44" t="s">
        <v>229</v>
      </c>
      <c r="W59" s="43">
        <v>2</v>
      </c>
      <c r="X59" s="43">
        <v>1</v>
      </c>
      <c r="Y59" s="44" t="s">
        <v>229</v>
      </c>
      <c r="Z59" s="43">
        <v>2</v>
      </c>
      <c r="AA59" s="44">
        <v>1</v>
      </c>
      <c r="AB59" s="44" t="s">
        <v>231</v>
      </c>
      <c r="AC59" s="44" t="s">
        <v>231</v>
      </c>
      <c r="AD59" s="44" t="s">
        <v>231</v>
      </c>
      <c r="AE59" s="43">
        <v>7</v>
      </c>
      <c r="AF59" s="44" t="s">
        <v>233</v>
      </c>
      <c r="AG59" s="44" t="s">
        <v>233</v>
      </c>
      <c r="AH59" s="5"/>
    </row>
    <row r="60" spans="1:34" ht="16.5" customHeight="1">
      <c r="A60" s="35" t="s">
        <v>698</v>
      </c>
      <c r="B60" s="39"/>
      <c r="C60" s="40">
        <f>SUM(D60:K60)</f>
        <v>77</v>
      </c>
      <c r="D60" s="41">
        <v>72</v>
      </c>
      <c r="E60" s="41">
        <v>5</v>
      </c>
      <c r="F60" s="42" t="s">
        <v>228</v>
      </c>
      <c r="G60" s="42" t="s">
        <v>228</v>
      </c>
      <c r="H60" s="42" t="s">
        <v>228</v>
      </c>
      <c r="I60" s="41"/>
      <c r="J60" s="41"/>
      <c r="K60" s="42" t="s">
        <v>27</v>
      </c>
      <c r="L60" s="42" t="s">
        <v>226</v>
      </c>
      <c r="M60" s="41" t="s">
        <v>2</v>
      </c>
      <c r="N60" s="41">
        <f>SUM(O60:Z60)</f>
        <v>68</v>
      </c>
      <c r="O60" s="41">
        <v>46</v>
      </c>
      <c r="P60" s="41">
        <v>3</v>
      </c>
      <c r="Q60" s="41">
        <v>10</v>
      </c>
      <c r="R60" s="43">
        <v>3</v>
      </c>
      <c r="S60" s="43">
        <v>1</v>
      </c>
      <c r="T60" s="44" t="s">
        <v>229</v>
      </c>
      <c r="U60" s="44" t="s">
        <v>229</v>
      </c>
      <c r="V60" s="44" t="s">
        <v>229</v>
      </c>
      <c r="W60" s="43">
        <v>2</v>
      </c>
      <c r="X60" s="43">
        <v>1</v>
      </c>
      <c r="Y60" s="44" t="s">
        <v>229</v>
      </c>
      <c r="Z60" s="43">
        <v>2</v>
      </c>
      <c r="AA60" s="44">
        <v>1</v>
      </c>
      <c r="AB60" s="44" t="s">
        <v>231</v>
      </c>
      <c r="AC60" s="44" t="s">
        <v>231</v>
      </c>
      <c r="AD60" s="44" t="s">
        <v>231</v>
      </c>
      <c r="AE60" s="43">
        <v>8</v>
      </c>
      <c r="AF60" s="44" t="s">
        <v>233</v>
      </c>
      <c r="AG60" s="44" t="s">
        <v>233</v>
      </c>
      <c r="AH60" s="5"/>
    </row>
    <row r="61" spans="1:34" ht="16.5" customHeight="1">
      <c r="A61" s="35" t="s">
        <v>724</v>
      </c>
      <c r="B61" s="39"/>
      <c r="C61" s="379" t="s">
        <v>726</v>
      </c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 t="s">
        <v>726</v>
      </c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5"/>
    </row>
    <row r="62" spans="1:34" ht="15.75" customHeight="1">
      <c r="A62" s="53" t="s">
        <v>224</v>
      </c>
      <c r="B62" s="45"/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3"/>
      <c r="S62" s="43"/>
      <c r="T62" s="46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5"/>
    </row>
    <row r="63" spans="1:34" ht="16.5" customHeight="1" hidden="1">
      <c r="A63" s="47" t="s">
        <v>217</v>
      </c>
      <c r="B63" s="47"/>
      <c r="C63" s="40">
        <v>224</v>
      </c>
      <c r="D63" s="41">
        <v>224</v>
      </c>
      <c r="E63" s="41" t="s">
        <v>4</v>
      </c>
      <c r="F63" s="41" t="s">
        <v>2</v>
      </c>
      <c r="G63" s="41" t="s">
        <v>0</v>
      </c>
      <c r="H63" s="41" t="s">
        <v>3</v>
      </c>
      <c r="I63" s="41"/>
      <c r="J63" s="41"/>
      <c r="K63" s="41" t="s">
        <v>2</v>
      </c>
      <c r="L63" s="41" t="s">
        <v>3</v>
      </c>
      <c r="M63" s="41" t="s">
        <v>2</v>
      </c>
      <c r="N63" s="41">
        <v>115</v>
      </c>
      <c r="O63" s="41">
        <v>102</v>
      </c>
      <c r="P63" s="41">
        <v>4</v>
      </c>
      <c r="Q63" s="41">
        <v>6</v>
      </c>
      <c r="R63" s="43">
        <v>2</v>
      </c>
      <c r="S63" s="43">
        <v>1</v>
      </c>
      <c r="T63" s="43" t="s">
        <v>3</v>
      </c>
      <c r="U63" s="43" t="s">
        <v>0</v>
      </c>
      <c r="V63" s="43" t="s">
        <v>0</v>
      </c>
      <c r="W63" s="43" t="s">
        <v>0</v>
      </c>
      <c r="X63" s="43" t="s">
        <v>0</v>
      </c>
      <c r="Y63" s="43" t="s">
        <v>0</v>
      </c>
      <c r="Z63" s="43" t="s">
        <v>0</v>
      </c>
      <c r="AA63" s="43" t="s">
        <v>0</v>
      </c>
      <c r="AB63" s="43" t="s">
        <v>0</v>
      </c>
      <c r="AC63" s="43" t="s">
        <v>3</v>
      </c>
      <c r="AD63" s="43" t="s">
        <v>3</v>
      </c>
      <c r="AE63" s="43">
        <v>57</v>
      </c>
      <c r="AF63" s="43">
        <v>48</v>
      </c>
      <c r="AG63" s="43">
        <v>4</v>
      </c>
      <c r="AH63" s="5"/>
    </row>
    <row r="64" spans="1:34" ht="16.5" customHeight="1" hidden="1">
      <c r="A64" s="47" t="s">
        <v>218</v>
      </c>
      <c r="B64" s="47"/>
      <c r="C64" s="40">
        <v>199</v>
      </c>
      <c r="D64" s="41">
        <v>199</v>
      </c>
      <c r="E64" s="42" t="s">
        <v>227</v>
      </c>
      <c r="F64" s="42" t="s">
        <v>228</v>
      </c>
      <c r="G64" s="42" t="s">
        <v>228</v>
      </c>
      <c r="H64" s="41" t="s">
        <v>3</v>
      </c>
      <c r="I64" s="41"/>
      <c r="J64" s="42" t="s">
        <v>219</v>
      </c>
      <c r="K64" s="42" t="s">
        <v>220</v>
      </c>
      <c r="L64" s="42" t="s">
        <v>226</v>
      </c>
      <c r="M64" s="41" t="s">
        <v>2</v>
      </c>
      <c r="N64" s="41">
        <v>26</v>
      </c>
      <c r="O64" s="41">
        <v>23</v>
      </c>
      <c r="P64" s="42" t="s">
        <v>235</v>
      </c>
      <c r="Q64" s="41">
        <v>2</v>
      </c>
      <c r="R64" s="44" t="s">
        <v>229</v>
      </c>
      <c r="S64" s="43">
        <v>1</v>
      </c>
      <c r="T64" s="44" t="s">
        <v>229</v>
      </c>
      <c r="U64" s="44" t="s">
        <v>229</v>
      </c>
      <c r="V64" s="44" t="s">
        <v>229</v>
      </c>
      <c r="W64" s="44" t="s">
        <v>229</v>
      </c>
      <c r="X64" s="44" t="s">
        <v>229</v>
      </c>
      <c r="Y64" s="44" t="s">
        <v>229</v>
      </c>
      <c r="Z64" s="44" t="s">
        <v>229</v>
      </c>
      <c r="AA64" s="44" t="s">
        <v>232</v>
      </c>
      <c r="AB64" s="43" t="s">
        <v>0</v>
      </c>
      <c r="AC64" s="43" t="s">
        <v>0</v>
      </c>
      <c r="AD64" s="44" t="s">
        <v>233</v>
      </c>
      <c r="AE64" s="43">
        <v>152</v>
      </c>
      <c r="AF64" s="43">
        <v>12</v>
      </c>
      <c r="AG64" s="43">
        <v>9</v>
      </c>
      <c r="AH64" s="5"/>
    </row>
    <row r="65" spans="1:34" ht="16.5" customHeight="1" hidden="1">
      <c r="A65" s="47" t="s">
        <v>440</v>
      </c>
      <c r="B65" s="35"/>
      <c r="C65" s="40">
        <v>196</v>
      </c>
      <c r="D65" s="41">
        <v>195</v>
      </c>
      <c r="E65" s="42" t="s">
        <v>227</v>
      </c>
      <c r="F65" s="41">
        <v>1</v>
      </c>
      <c r="G65" s="42" t="s">
        <v>228</v>
      </c>
      <c r="H65" s="41" t="s">
        <v>3</v>
      </c>
      <c r="I65" s="41"/>
      <c r="J65" s="42" t="s">
        <v>216</v>
      </c>
      <c r="K65" s="42" t="s">
        <v>27</v>
      </c>
      <c r="L65" s="42" t="s">
        <v>226</v>
      </c>
      <c r="M65" s="41" t="s">
        <v>2</v>
      </c>
      <c r="N65" s="41">
        <v>25</v>
      </c>
      <c r="O65" s="41">
        <v>22</v>
      </c>
      <c r="P65" s="42" t="s">
        <v>236</v>
      </c>
      <c r="Q65" s="41">
        <v>2</v>
      </c>
      <c r="R65" s="44" t="s">
        <v>229</v>
      </c>
      <c r="S65" s="43">
        <v>1</v>
      </c>
      <c r="T65" s="44" t="s">
        <v>229</v>
      </c>
      <c r="U65" s="44" t="s">
        <v>229</v>
      </c>
      <c r="V65" s="44" t="s">
        <v>229</v>
      </c>
      <c r="W65" s="44" t="s">
        <v>229</v>
      </c>
      <c r="X65" s="44" t="s">
        <v>229</v>
      </c>
      <c r="Y65" s="44" t="s">
        <v>229</v>
      </c>
      <c r="Z65" s="44" t="s">
        <v>229</v>
      </c>
      <c r="AA65" s="44" t="s">
        <v>232</v>
      </c>
      <c r="AB65" s="43" t="s">
        <v>0</v>
      </c>
      <c r="AC65" s="43" t="s">
        <v>0</v>
      </c>
      <c r="AD65" s="44" t="s">
        <v>233</v>
      </c>
      <c r="AE65" s="43">
        <v>152</v>
      </c>
      <c r="AF65" s="43">
        <v>10</v>
      </c>
      <c r="AG65" s="43">
        <v>9</v>
      </c>
      <c r="AH65" s="5"/>
    </row>
    <row r="66" spans="1:34" ht="16.5" customHeight="1" hidden="1">
      <c r="A66" s="47" t="s">
        <v>464</v>
      </c>
      <c r="B66" s="39"/>
      <c r="C66" s="40">
        <v>194</v>
      </c>
      <c r="D66" s="41">
        <v>193</v>
      </c>
      <c r="E66" s="42" t="s">
        <v>227</v>
      </c>
      <c r="F66" s="41">
        <v>1</v>
      </c>
      <c r="G66" s="42" t="s">
        <v>228</v>
      </c>
      <c r="H66" s="41" t="s">
        <v>3</v>
      </c>
      <c r="I66" s="41"/>
      <c r="J66" s="42" t="s">
        <v>216</v>
      </c>
      <c r="K66" s="42" t="s">
        <v>27</v>
      </c>
      <c r="L66" s="42" t="s">
        <v>226</v>
      </c>
      <c r="M66" s="41" t="s">
        <v>2</v>
      </c>
      <c r="N66" s="41">
        <v>32</v>
      </c>
      <c r="O66" s="41">
        <v>24</v>
      </c>
      <c r="P66" s="41">
        <v>2</v>
      </c>
      <c r="Q66" s="41">
        <v>5</v>
      </c>
      <c r="R66" s="44" t="s">
        <v>229</v>
      </c>
      <c r="S66" s="43">
        <v>1</v>
      </c>
      <c r="T66" s="44" t="s">
        <v>229</v>
      </c>
      <c r="U66" s="44" t="s">
        <v>229</v>
      </c>
      <c r="V66" s="44" t="s">
        <v>229</v>
      </c>
      <c r="W66" s="44" t="s">
        <v>229</v>
      </c>
      <c r="X66" s="44" t="s">
        <v>229</v>
      </c>
      <c r="Y66" s="44" t="s">
        <v>229</v>
      </c>
      <c r="Z66" s="44" t="s">
        <v>229</v>
      </c>
      <c r="AA66" s="43">
        <v>1</v>
      </c>
      <c r="AB66" s="43" t="s">
        <v>0</v>
      </c>
      <c r="AC66" s="43" t="s">
        <v>0</v>
      </c>
      <c r="AD66" s="43">
        <v>3</v>
      </c>
      <c r="AE66" s="43">
        <v>121</v>
      </c>
      <c r="AF66" s="43">
        <v>28</v>
      </c>
      <c r="AG66" s="43">
        <v>9</v>
      </c>
      <c r="AH66" s="5"/>
    </row>
    <row r="67" spans="1:34" ht="16.5" customHeight="1" hidden="1">
      <c r="A67" s="47" t="s">
        <v>607</v>
      </c>
      <c r="B67" s="35"/>
      <c r="C67" s="40">
        <v>193</v>
      </c>
      <c r="D67" s="41">
        <v>192</v>
      </c>
      <c r="E67" s="42" t="s">
        <v>227</v>
      </c>
      <c r="F67" s="41">
        <v>1</v>
      </c>
      <c r="G67" s="42" t="s">
        <v>228</v>
      </c>
      <c r="H67" s="41" t="s">
        <v>3</v>
      </c>
      <c r="I67" s="41"/>
      <c r="J67" s="42" t="s">
        <v>216</v>
      </c>
      <c r="K67" s="42" t="s">
        <v>27</v>
      </c>
      <c r="L67" s="42" t="s">
        <v>226</v>
      </c>
      <c r="M67" s="41" t="s">
        <v>2</v>
      </c>
      <c r="N67" s="41">
        <v>28</v>
      </c>
      <c r="O67" s="41">
        <v>21</v>
      </c>
      <c r="P67" s="41">
        <v>2</v>
      </c>
      <c r="Q67" s="41">
        <v>5</v>
      </c>
      <c r="R67" s="44" t="s">
        <v>229</v>
      </c>
      <c r="S67" s="44" t="s">
        <v>229</v>
      </c>
      <c r="T67" s="44" t="s">
        <v>229</v>
      </c>
      <c r="U67" s="44" t="s">
        <v>229</v>
      </c>
      <c r="V67" s="44" t="s">
        <v>229</v>
      </c>
      <c r="W67" s="44" t="s">
        <v>229</v>
      </c>
      <c r="X67" s="44" t="s">
        <v>229</v>
      </c>
      <c r="Y67" s="44" t="s">
        <v>229</v>
      </c>
      <c r="Z67" s="44" t="s">
        <v>229</v>
      </c>
      <c r="AA67" s="43">
        <v>1</v>
      </c>
      <c r="AB67" s="43" t="s">
        <v>0</v>
      </c>
      <c r="AC67" s="43" t="s">
        <v>0</v>
      </c>
      <c r="AD67" s="43">
        <v>4</v>
      </c>
      <c r="AE67" s="43">
        <v>116</v>
      </c>
      <c r="AF67" s="43">
        <v>27</v>
      </c>
      <c r="AG67" s="43">
        <v>17</v>
      </c>
      <c r="AH67" s="5"/>
    </row>
    <row r="68" spans="1:34" ht="16.5" customHeight="1" hidden="1">
      <c r="A68" s="47" t="s">
        <v>613</v>
      </c>
      <c r="B68" s="39"/>
      <c r="C68" s="40">
        <v>210</v>
      </c>
      <c r="D68" s="41">
        <v>207</v>
      </c>
      <c r="E68" s="41">
        <v>1</v>
      </c>
      <c r="F68" s="42" t="s">
        <v>228</v>
      </c>
      <c r="G68" s="41">
        <v>1</v>
      </c>
      <c r="H68" s="41" t="s">
        <v>27</v>
      </c>
      <c r="I68" s="381">
        <v>1</v>
      </c>
      <c r="J68" s="381"/>
      <c r="K68" s="381"/>
      <c r="L68" s="42" t="s">
        <v>226</v>
      </c>
      <c r="M68" s="41" t="s">
        <v>2</v>
      </c>
      <c r="N68" s="41">
        <v>115</v>
      </c>
      <c r="O68" s="41">
        <v>105</v>
      </c>
      <c r="P68" s="41">
        <v>3</v>
      </c>
      <c r="Q68" s="41">
        <v>6</v>
      </c>
      <c r="R68" s="44" t="s">
        <v>229</v>
      </c>
      <c r="S68" s="44" t="s">
        <v>229</v>
      </c>
      <c r="T68" s="44" t="s">
        <v>229</v>
      </c>
      <c r="U68" s="44" t="s">
        <v>229</v>
      </c>
      <c r="V68" s="44" t="s">
        <v>229</v>
      </c>
      <c r="W68" s="44" t="s">
        <v>229</v>
      </c>
      <c r="X68" s="43">
        <v>1</v>
      </c>
      <c r="Y68" s="44" t="s">
        <v>229</v>
      </c>
      <c r="Z68" s="44" t="s">
        <v>229</v>
      </c>
      <c r="AA68" s="43">
        <v>1</v>
      </c>
      <c r="AB68" s="43" t="s">
        <v>0</v>
      </c>
      <c r="AC68" s="43" t="s">
        <v>0</v>
      </c>
      <c r="AD68" s="43">
        <v>2</v>
      </c>
      <c r="AE68" s="43">
        <v>24</v>
      </c>
      <c r="AF68" s="43">
        <v>61</v>
      </c>
      <c r="AG68" s="43">
        <v>7</v>
      </c>
      <c r="AH68" s="5"/>
    </row>
    <row r="69" spans="1:34" ht="16.5" customHeight="1" hidden="1">
      <c r="A69" s="47" t="s">
        <v>639</v>
      </c>
      <c r="B69" s="39"/>
      <c r="C69" s="40">
        <v>201</v>
      </c>
      <c r="D69" s="41">
        <v>198</v>
      </c>
      <c r="E69" s="41">
        <v>1</v>
      </c>
      <c r="F69" s="42" t="s">
        <v>228</v>
      </c>
      <c r="G69" s="41">
        <v>1</v>
      </c>
      <c r="H69" s="41" t="s">
        <v>27</v>
      </c>
      <c r="I69" s="381">
        <v>1</v>
      </c>
      <c r="J69" s="381"/>
      <c r="K69" s="381"/>
      <c r="L69" s="42" t="s">
        <v>226</v>
      </c>
      <c r="M69" s="41" t="s">
        <v>2</v>
      </c>
      <c r="N69" s="41">
        <v>38</v>
      </c>
      <c r="O69" s="41">
        <v>29</v>
      </c>
      <c r="P69" s="42">
        <v>3</v>
      </c>
      <c r="Q69" s="42">
        <v>5</v>
      </c>
      <c r="R69" s="42" t="s">
        <v>236</v>
      </c>
      <c r="S69" s="42" t="s">
        <v>236</v>
      </c>
      <c r="T69" s="42" t="s">
        <v>236</v>
      </c>
      <c r="U69" s="42" t="s">
        <v>236</v>
      </c>
      <c r="V69" s="42" t="s">
        <v>236</v>
      </c>
      <c r="W69" s="42" t="s">
        <v>236</v>
      </c>
      <c r="X69" s="43">
        <v>1</v>
      </c>
      <c r="Y69" s="44" t="s">
        <v>229</v>
      </c>
      <c r="Z69" s="44" t="s">
        <v>229</v>
      </c>
      <c r="AA69" s="43">
        <v>1</v>
      </c>
      <c r="AB69" s="43" t="s">
        <v>0</v>
      </c>
      <c r="AC69" s="43" t="s">
        <v>0</v>
      </c>
      <c r="AD69" s="43">
        <v>4</v>
      </c>
      <c r="AE69" s="43">
        <v>114</v>
      </c>
      <c r="AF69" s="43">
        <v>26</v>
      </c>
      <c r="AG69" s="43">
        <v>18</v>
      </c>
      <c r="AH69" s="5"/>
    </row>
    <row r="70" spans="1:34" ht="16.5" customHeight="1" hidden="1">
      <c r="A70" s="181" t="s">
        <v>692</v>
      </c>
      <c r="B70" s="39"/>
      <c r="C70" s="40">
        <v>202</v>
      </c>
      <c r="D70" s="41">
        <v>199</v>
      </c>
      <c r="E70" s="41">
        <v>1</v>
      </c>
      <c r="F70" s="42" t="s">
        <v>228</v>
      </c>
      <c r="G70" s="41">
        <v>1</v>
      </c>
      <c r="H70" s="41" t="s">
        <v>27</v>
      </c>
      <c r="I70" s="381">
        <v>1</v>
      </c>
      <c r="J70" s="381"/>
      <c r="K70" s="381"/>
      <c r="L70" s="42" t="s">
        <v>226</v>
      </c>
      <c r="M70" s="41" t="s">
        <v>2</v>
      </c>
      <c r="N70" s="41">
        <v>39</v>
      </c>
      <c r="O70" s="41">
        <v>31</v>
      </c>
      <c r="P70" s="42">
        <v>3</v>
      </c>
      <c r="Q70" s="42">
        <v>4</v>
      </c>
      <c r="R70" s="42" t="s">
        <v>236</v>
      </c>
      <c r="S70" s="42" t="s">
        <v>236</v>
      </c>
      <c r="T70" s="42" t="s">
        <v>236</v>
      </c>
      <c r="U70" s="42" t="s">
        <v>236</v>
      </c>
      <c r="V70" s="42" t="s">
        <v>236</v>
      </c>
      <c r="W70" s="42" t="s">
        <v>236</v>
      </c>
      <c r="X70" s="43">
        <v>1</v>
      </c>
      <c r="Y70" s="44" t="s">
        <v>229</v>
      </c>
      <c r="Z70" s="44" t="s">
        <v>229</v>
      </c>
      <c r="AA70" s="43">
        <v>1</v>
      </c>
      <c r="AB70" s="43" t="s">
        <v>0</v>
      </c>
      <c r="AC70" s="43" t="s">
        <v>0</v>
      </c>
      <c r="AD70" s="43">
        <v>5</v>
      </c>
      <c r="AE70" s="43">
        <v>113</v>
      </c>
      <c r="AF70" s="43">
        <v>26</v>
      </c>
      <c r="AG70" s="43">
        <v>18</v>
      </c>
      <c r="AH70" s="5"/>
    </row>
    <row r="71" spans="1:34" ht="16.5" customHeight="1" hidden="1">
      <c r="A71" s="181" t="s">
        <v>693</v>
      </c>
      <c r="B71" s="39"/>
      <c r="C71" s="40">
        <v>181</v>
      </c>
      <c r="D71" s="41">
        <v>178</v>
      </c>
      <c r="E71" s="41">
        <v>1</v>
      </c>
      <c r="F71" s="42" t="s">
        <v>228</v>
      </c>
      <c r="G71" s="41">
        <v>1</v>
      </c>
      <c r="H71" s="41" t="s">
        <v>27</v>
      </c>
      <c r="I71" s="381">
        <v>1</v>
      </c>
      <c r="J71" s="381"/>
      <c r="K71" s="381"/>
      <c r="L71" s="42" t="s">
        <v>226</v>
      </c>
      <c r="M71" s="41" t="s">
        <v>2</v>
      </c>
      <c r="N71" s="41">
        <v>38</v>
      </c>
      <c r="O71" s="41">
        <v>30</v>
      </c>
      <c r="P71" s="42">
        <v>3</v>
      </c>
      <c r="Q71" s="42">
        <v>4</v>
      </c>
      <c r="R71" s="42" t="s">
        <v>236</v>
      </c>
      <c r="S71" s="42" t="s">
        <v>236</v>
      </c>
      <c r="T71" s="42" t="s">
        <v>236</v>
      </c>
      <c r="U71" s="42" t="s">
        <v>236</v>
      </c>
      <c r="V71" s="42" t="s">
        <v>236</v>
      </c>
      <c r="W71" s="42" t="s">
        <v>236</v>
      </c>
      <c r="X71" s="43">
        <v>1</v>
      </c>
      <c r="Y71" s="44" t="s">
        <v>229</v>
      </c>
      <c r="Z71" s="44" t="s">
        <v>229</v>
      </c>
      <c r="AA71" s="43">
        <v>1</v>
      </c>
      <c r="AB71" s="43" t="s">
        <v>0</v>
      </c>
      <c r="AC71" s="43" t="s">
        <v>0</v>
      </c>
      <c r="AD71" s="43">
        <v>17</v>
      </c>
      <c r="AE71" s="43">
        <v>46</v>
      </c>
      <c r="AF71" s="43">
        <v>75</v>
      </c>
      <c r="AG71" s="43">
        <v>4</v>
      </c>
      <c r="AH71" s="5"/>
    </row>
    <row r="72" spans="1:34" ht="16.5" customHeight="1" hidden="1">
      <c r="A72" s="35" t="s">
        <v>611</v>
      </c>
      <c r="B72" s="39"/>
      <c r="C72" s="40">
        <v>226</v>
      </c>
      <c r="D72" s="41">
        <v>223</v>
      </c>
      <c r="E72" s="41">
        <v>1</v>
      </c>
      <c r="F72" s="42" t="s">
        <v>228</v>
      </c>
      <c r="G72" s="41">
        <v>1</v>
      </c>
      <c r="H72" s="41" t="s">
        <v>27</v>
      </c>
      <c r="I72" s="381">
        <v>1</v>
      </c>
      <c r="J72" s="381"/>
      <c r="K72" s="381"/>
      <c r="L72" s="42" t="s">
        <v>226</v>
      </c>
      <c r="M72" s="41" t="s">
        <v>2</v>
      </c>
      <c r="N72" s="41">
        <v>105</v>
      </c>
      <c r="O72" s="41">
        <v>97</v>
      </c>
      <c r="P72" s="42">
        <v>3</v>
      </c>
      <c r="Q72" s="42">
        <v>4</v>
      </c>
      <c r="R72" s="42" t="s">
        <v>236</v>
      </c>
      <c r="S72" s="42" t="s">
        <v>236</v>
      </c>
      <c r="T72" s="42" t="s">
        <v>236</v>
      </c>
      <c r="U72" s="42" t="s">
        <v>236</v>
      </c>
      <c r="V72" s="42" t="s">
        <v>236</v>
      </c>
      <c r="W72" s="42" t="s">
        <v>236</v>
      </c>
      <c r="X72" s="43">
        <v>1</v>
      </c>
      <c r="Y72" s="44" t="s">
        <v>229</v>
      </c>
      <c r="Z72" s="44" t="s">
        <v>229</v>
      </c>
      <c r="AA72" s="43">
        <v>1</v>
      </c>
      <c r="AB72" s="43" t="s">
        <v>0</v>
      </c>
      <c r="AC72" s="43" t="s">
        <v>0</v>
      </c>
      <c r="AD72" s="43">
        <v>17</v>
      </c>
      <c r="AE72" s="43">
        <v>31</v>
      </c>
      <c r="AF72" s="43">
        <v>71</v>
      </c>
      <c r="AG72" s="44">
        <v>1</v>
      </c>
      <c r="AH72" s="5"/>
    </row>
    <row r="73" spans="1:34" ht="16.5" customHeight="1">
      <c r="A73" s="181" t="s">
        <v>728</v>
      </c>
      <c r="B73" s="39"/>
      <c r="C73" s="40">
        <v>208</v>
      </c>
      <c r="D73" s="41">
        <v>204</v>
      </c>
      <c r="E73" s="41">
        <v>1</v>
      </c>
      <c r="F73" s="42" t="s">
        <v>228</v>
      </c>
      <c r="G73" s="42" t="s">
        <v>228</v>
      </c>
      <c r="H73" s="41">
        <v>2</v>
      </c>
      <c r="I73" s="381">
        <v>1</v>
      </c>
      <c r="J73" s="381"/>
      <c r="K73" s="381"/>
      <c r="L73" s="42" t="s">
        <v>226</v>
      </c>
      <c r="M73" s="41" t="s">
        <v>2</v>
      </c>
      <c r="N73" s="41">
        <v>110</v>
      </c>
      <c r="O73" s="41">
        <v>100</v>
      </c>
      <c r="P73" s="42">
        <v>4</v>
      </c>
      <c r="Q73" s="42">
        <v>5</v>
      </c>
      <c r="R73" s="42" t="s">
        <v>236</v>
      </c>
      <c r="S73" s="42" t="s">
        <v>236</v>
      </c>
      <c r="T73" s="42" t="s">
        <v>236</v>
      </c>
      <c r="U73" s="42" t="s">
        <v>236</v>
      </c>
      <c r="V73" s="42" t="s">
        <v>236</v>
      </c>
      <c r="W73" s="42" t="s">
        <v>236</v>
      </c>
      <c r="X73" s="43">
        <v>1</v>
      </c>
      <c r="Y73" s="44" t="s">
        <v>229</v>
      </c>
      <c r="Z73" s="44" t="s">
        <v>229</v>
      </c>
      <c r="AA73" s="43">
        <v>2</v>
      </c>
      <c r="AB73" s="43" t="s">
        <v>0</v>
      </c>
      <c r="AC73" s="43" t="s">
        <v>0</v>
      </c>
      <c r="AD73" s="43">
        <v>14</v>
      </c>
      <c r="AE73" s="43">
        <v>17</v>
      </c>
      <c r="AF73" s="43">
        <v>51</v>
      </c>
      <c r="AG73" s="44">
        <v>14</v>
      </c>
      <c r="AH73" s="5"/>
    </row>
    <row r="74" spans="1:34" ht="16.5" customHeight="1">
      <c r="A74" s="35" t="s">
        <v>651</v>
      </c>
      <c r="B74" s="39"/>
      <c r="C74" s="40">
        <v>204</v>
      </c>
      <c r="D74" s="41">
        <v>200</v>
      </c>
      <c r="E74" s="41">
        <v>1</v>
      </c>
      <c r="F74" s="42" t="s">
        <v>228</v>
      </c>
      <c r="G74" s="41">
        <v>2</v>
      </c>
      <c r="H74" s="41" t="s">
        <v>27</v>
      </c>
      <c r="I74" s="381">
        <v>1</v>
      </c>
      <c r="J74" s="381"/>
      <c r="K74" s="381"/>
      <c r="L74" s="42" t="s">
        <v>226</v>
      </c>
      <c r="M74" s="41" t="s">
        <v>2</v>
      </c>
      <c r="N74" s="41">
        <v>103</v>
      </c>
      <c r="O74" s="41">
        <v>94</v>
      </c>
      <c r="P74" s="42">
        <v>3</v>
      </c>
      <c r="Q74" s="42">
        <v>5</v>
      </c>
      <c r="R74" s="42" t="s">
        <v>236</v>
      </c>
      <c r="S74" s="42" t="s">
        <v>236</v>
      </c>
      <c r="T74" s="42" t="s">
        <v>236</v>
      </c>
      <c r="U74" s="42" t="s">
        <v>236</v>
      </c>
      <c r="V74" s="42" t="s">
        <v>236</v>
      </c>
      <c r="W74" s="42" t="s">
        <v>236</v>
      </c>
      <c r="X74" s="43">
        <v>1</v>
      </c>
      <c r="Y74" s="42" t="s">
        <v>236</v>
      </c>
      <c r="Z74" s="42" t="s">
        <v>236</v>
      </c>
      <c r="AA74" s="43">
        <v>2</v>
      </c>
      <c r="AB74" s="43" t="s">
        <v>0</v>
      </c>
      <c r="AC74" s="43" t="s">
        <v>0</v>
      </c>
      <c r="AD74" s="43">
        <v>14</v>
      </c>
      <c r="AE74" s="43">
        <v>30</v>
      </c>
      <c r="AF74" s="43">
        <v>51</v>
      </c>
      <c r="AG74" s="44">
        <v>4</v>
      </c>
      <c r="AH74" s="5"/>
    </row>
    <row r="75" spans="1:34" ht="16.5" customHeight="1">
      <c r="A75" s="35" t="s">
        <v>690</v>
      </c>
      <c r="B75" s="39"/>
      <c r="C75" s="40">
        <f>SUM(D75:K75)</f>
        <v>199</v>
      </c>
      <c r="D75" s="41">
        <v>196</v>
      </c>
      <c r="E75" s="41">
        <v>1</v>
      </c>
      <c r="F75" s="42" t="s">
        <v>228</v>
      </c>
      <c r="G75" s="41">
        <v>1</v>
      </c>
      <c r="H75" s="42" t="s">
        <v>228</v>
      </c>
      <c r="I75" s="381">
        <v>1</v>
      </c>
      <c r="J75" s="381"/>
      <c r="K75" s="381"/>
      <c r="L75" s="42" t="s">
        <v>226</v>
      </c>
      <c r="M75" s="41" t="s">
        <v>2</v>
      </c>
      <c r="N75" s="41">
        <f>SUM(O75:Z75)</f>
        <v>99</v>
      </c>
      <c r="O75" s="41">
        <v>91</v>
      </c>
      <c r="P75" s="42">
        <v>3</v>
      </c>
      <c r="Q75" s="42">
        <v>4</v>
      </c>
      <c r="R75" s="42" t="s">
        <v>236</v>
      </c>
      <c r="S75" s="42" t="s">
        <v>236</v>
      </c>
      <c r="T75" s="42" t="s">
        <v>236</v>
      </c>
      <c r="U75" s="42" t="s">
        <v>236</v>
      </c>
      <c r="V75" s="42" t="s">
        <v>236</v>
      </c>
      <c r="W75" s="42" t="s">
        <v>236</v>
      </c>
      <c r="X75" s="43">
        <v>1</v>
      </c>
      <c r="Y75" s="42" t="s">
        <v>236</v>
      </c>
      <c r="Z75" s="42" t="s">
        <v>236</v>
      </c>
      <c r="AA75" s="43">
        <v>1</v>
      </c>
      <c r="AB75" s="43" t="s">
        <v>0</v>
      </c>
      <c r="AC75" s="43" t="s">
        <v>0</v>
      </c>
      <c r="AD75" s="43">
        <v>14</v>
      </c>
      <c r="AE75" s="43">
        <v>31</v>
      </c>
      <c r="AF75" s="43">
        <v>50</v>
      </c>
      <c r="AG75" s="44">
        <v>4</v>
      </c>
      <c r="AH75" s="5"/>
    </row>
    <row r="76" spans="1:34" ht="16.5" customHeight="1">
      <c r="A76" s="35" t="s">
        <v>698</v>
      </c>
      <c r="B76" s="39"/>
      <c r="C76" s="40">
        <f>SUM(D76:K76)</f>
        <v>177</v>
      </c>
      <c r="D76" s="41">
        <v>174</v>
      </c>
      <c r="E76" s="41">
        <v>1</v>
      </c>
      <c r="F76" s="42" t="s">
        <v>228</v>
      </c>
      <c r="G76" s="41">
        <v>1</v>
      </c>
      <c r="H76" s="42" t="s">
        <v>228</v>
      </c>
      <c r="I76" s="381">
        <v>1</v>
      </c>
      <c r="J76" s="381"/>
      <c r="K76" s="381"/>
      <c r="L76" s="42" t="s">
        <v>226</v>
      </c>
      <c r="M76" s="41" t="s">
        <v>2</v>
      </c>
      <c r="N76" s="41">
        <f>SUM(O76:Z76)</f>
        <v>79</v>
      </c>
      <c r="O76" s="41">
        <v>71</v>
      </c>
      <c r="P76" s="42">
        <v>3</v>
      </c>
      <c r="Q76" s="42">
        <v>4</v>
      </c>
      <c r="R76" s="42" t="s">
        <v>236</v>
      </c>
      <c r="S76" s="42" t="s">
        <v>236</v>
      </c>
      <c r="T76" s="42" t="s">
        <v>236</v>
      </c>
      <c r="U76" s="42" t="s">
        <v>236</v>
      </c>
      <c r="V76" s="42" t="s">
        <v>236</v>
      </c>
      <c r="W76" s="42" t="s">
        <v>236</v>
      </c>
      <c r="X76" s="43">
        <v>1</v>
      </c>
      <c r="Y76" s="42" t="s">
        <v>236</v>
      </c>
      <c r="Z76" s="42" t="s">
        <v>236</v>
      </c>
      <c r="AA76" s="43">
        <v>1</v>
      </c>
      <c r="AB76" s="43" t="s">
        <v>0</v>
      </c>
      <c r="AC76" s="43" t="s">
        <v>0</v>
      </c>
      <c r="AD76" s="43">
        <v>14</v>
      </c>
      <c r="AE76" s="43">
        <v>30</v>
      </c>
      <c r="AF76" s="43">
        <v>49</v>
      </c>
      <c r="AG76" s="44">
        <v>4</v>
      </c>
      <c r="AH76" s="5"/>
    </row>
    <row r="77" spans="1:34" ht="16.5" customHeight="1">
      <c r="A77" s="35" t="s">
        <v>724</v>
      </c>
      <c r="B77" s="39"/>
      <c r="C77" s="379" t="s">
        <v>726</v>
      </c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 t="s">
        <v>726</v>
      </c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380"/>
      <c r="AF77" s="380"/>
      <c r="AG77" s="380"/>
      <c r="AH77" s="5"/>
    </row>
    <row r="78" spans="1:34" ht="16.5" customHeight="1">
      <c r="A78" s="53" t="s">
        <v>225</v>
      </c>
      <c r="B78" s="45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5"/>
    </row>
    <row r="79" spans="1:34" ht="16.5" customHeight="1" hidden="1">
      <c r="A79" s="35" t="s">
        <v>5</v>
      </c>
      <c r="B79" s="35"/>
      <c r="C79" s="40">
        <v>355</v>
      </c>
      <c r="D79" s="41">
        <v>354</v>
      </c>
      <c r="E79" s="41" t="s">
        <v>4</v>
      </c>
      <c r="F79" s="41">
        <v>1</v>
      </c>
      <c r="G79" s="41" t="s">
        <v>0</v>
      </c>
      <c r="H79" s="41" t="s">
        <v>3</v>
      </c>
      <c r="I79" s="41"/>
      <c r="J79" s="41"/>
      <c r="K79" s="41" t="s">
        <v>2</v>
      </c>
      <c r="L79" s="41" t="s">
        <v>3</v>
      </c>
      <c r="M79" s="41" t="s">
        <v>2</v>
      </c>
      <c r="N79" s="41">
        <v>94</v>
      </c>
      <c r="O79" s="41">
        <v>50</v>
      </c>
      <c r="P79" s="41">
        <v>20</v>
      </c>
      <c r="Q79" s="41">
        <v>9</v>
      </c>
      <c r="R79" s="43">
        <v>6</v>
      </c>
      <c r="S79" s="43">
        <v>7</v>
      </c>
      <c r="T79" s="43">
        <v>1</v>
      </c>
      <c r="U79" s="43" t="s">
        <v>0</v>
      </c>
      <c r="V79" s="43" t="s">
        <v>0</v>
      </c>
      <c r="W79" s="43" t="s">
        <v>0</v>
      </c>
      <c r="X79" s="43" t="s">
        <v>0</v>
      </c>
      <c r="Y79" s="43" t="s">
        <v>0</v>
      </c>
      <c r="Z79" s="43" t="s">
        <v>0</v>
      </c>
      <c r="AA79" s="43">
        <v>3</v>
      </c>
      <c r="AB79" s="43">
        <v>2</v>
      </c>
      <c r="AC79" s="43" t="s">
        <v>3</v>
      </c>
      <c r="AD79" s="43" t="s">
        <v>3</v>
      </c>
      <c r="AE79" s="43">
        <v>118</v>
      </c>
      <c r="AF79" s="43">
        <v>69</v>
      </c>
      <c r="AG79" s="43">
        <v>45</v>
      </c>
      <c r="AH79" s="5"/>
    </row>
    <row r="80" spans="1:34" ht="16.5" customHeight="1" hidden="1">
      <c r="A80" s="39" t="s">
        <v>6</v>
      </c>
      <c r="B80" s="39"/>
      <c r="C80" s="40">
        <v>355</v>
      </c>
      <c r="D80" s="41">
        <v>354</v>
      </c>
      <c r="E80" s="42" t="s">
        <v>227</v>
      </c>
      <c r="F80" s="41">
        <v>1</v>
      </c>
      <c r="G80" s="42" t="s">
        <v>227</v>
      </c>
      <c r="H80" s="41" t="s">
        <v>3</v>
      </c>
      <c r="I80" s="41"/>
      <c r="J80" s="41"/>
      <c r="K80" s="42" t="s">
        <v>27</v>
      </c>
      <c r="L80" s="41">
        <v>1</v>
      </c>
      <c r="M80" s="41" t="s">
        <v>2</v>
      </c>
      <c r="N80" s="41">
        <v>117</v>
      </c>
      <c r="O80" s="41">
        <v>57</v>
      </c>
      <c r="P80" s="41">
        <v>37</v>
      </c>
      <c r="Q80" s="41">
        <v>9</v>
      </c>
      <c r="R80" s="43">
        <v>4</v>
      </c>
      <c r="S80" s="43">
        <v>7</v>
      </c>
      <c r="T80" s="43">
        <v>1</v>
      </c>
      <c r="U80" s="44" t="s">
        <v>229</v>
      </c>
      <c r="V80" s="44" t="s">
        <v>229</v>
      </c>
      <c r="W80" s="44" t="s">
        <v>229</v>
      </c>
      <c r="X80" s="44" t="s">
        <v>229</v>
      </c>
      <c r="Y80" s="44" t="s">
        <v>229</v>
      </c>
      <c r="Z80" s="44" t="s">
        <v>229</v>
      </c>
      <c r="AA80" s="43">
        <v>1</v>
      </c>
      <c r="AB80" s="43" t="s">
        <v>3</v>
      </c>
      <c r="AC80" s="43" t="s">
        <v>3</v>
      </c>
      <c r="AD80" s="44" t="s">
        <v>233</v>
      </c>
      <c r="AE80" s="43">
        <v>197</v>
      </c>
      <c r="AF80" s="43">
        <v>52</v>
      </c>
      <c r="AG80" s="43">
        <v>2</v>
      </c>
      <c r="AH80" s="5"/>
    </row>
    <row r="81" spans="1:34" ht="16.5" customHeight="1" hidden="1">
      <c r="A81" s="35" t="s">
        <v>7</v>
      </c>
      <c r="B81" s="35"/>
      <c r="C81" s="40">
        <v>303</v>
      </c>
      <c r="D81" s="41">
        <v>302</v>
      </c>
      <c r="E81" s="42" t="s">
        <v>227</v>
      </c>
      <c r="F81" s="41">
        <v>1</v>
      </c>
      <c r="G81" s="42" t="s">
        <v>227</v>
      </c>
      <c r="H81" s="41" t="s">
        <v>3</v>
      </c>
      <c r="I81" s="41"/>
      <c r="J81" s="41"/>
      <c r="K81" s="42" t="s">
        <v>27</v>
      </c>
      <c r="L81" s="42" t="s">
        <v>226</v>
      </c>
      <c r="M81" s="41" t="s">
        <v>2</v>
      </c>
      <c r="N81" s="41">
        <v>51</v>
      </c>
      <c r="O81" s="41">
        <v>26</v>
      </c>
      <c r="P81" s="41">
        <v>10</v>
      </c>
      <c r="Q81" s="41">
        <v>3</v>
      </c>
      <c r="R81" s="43">
        <v>4</v>
      </c>
      <c r="S81" s="43">
        <v>7</v>
      </c>
      <c r="T81" s="43">
        <v>1</v>
      </c>
      <c r="U81" s="44" t="s">
        <v>229</v>
      </c>
      <c r="V81" s="44" t="s">
        <v>229</v>
      </c>
      <c r="W81" s="44" t="s">
        <v>229</v>
      </c>
      <c r="X81" s="44" t="s">
        <v>229</v>
      </c>
      <c r="Y81" s="44" t="s">
        <v>229</v>
      </c>
      <c r="Z81" s="44" t="s">
        <v>229</v>
      </c>
      <c r="AA81" s="43">
        <v>1</v>
      </c>
      <c r="AB81" s="43" t="s">
        <v>3</v>
      </c>
      <c r="AC81" s="43" t="s">
        <v>3</v>
      </c>
      <c r="AD81" s="44" t="s">
        <v>233</v>
      </c>
      <c r="AE81" s="43">
        <v>196</v>
      </c>
      <c r="AF81" s="43">
        <v>52</v>
      </c>
      <c r="AG81" s="43">
        <v>2</v>
      </c>
      <c r="AH81" s="5"/>
    </row>
    <row r="82" spans="1:34" ht="16.5" customHeight="1" hidden="1">
      <c r="A82" s="39" t="s">
        <v>8</v>
      </c>
      <c r="B82" s="39"/>
      <c r="C82" s="40">
        <v>302</v>
      </c>
      <c r="D82" s="41">
        <v>301</v>
      </c>
      <c r="E82" s="42" t="s">
        <v>227</v>
      </c>
      <c r="F82" s="41">
        <v>1</v>
      </c>
      <c r="G82" s="42" t="s">
        <v>227</v>
      </c>
      <c r="H82" s="41" t="s">
        <v>3</v>
      </c>
      <c r="I82" s="41"/>
      <c r="J82" s="41"/>
      <c r="K82" s="42" t="s">
        <v>27</v>
      </c>
      <c r="L82" s="42" t="s">
        <v>226</v>
      </c>
      <c r="M82" s="41" t="s">
        <v>2</v>
      </c>
      <c r="N82" s="41">
        <v>51</v>
      </c>
      <c r="O82" s="41">
        <v>26</v>
      </c>
      <c r="P82" s="41">
        <v>10</v>
      </c>
      <c r="Q82" s="41">
        <v>3</v>
      </c>
      <c r="R82" s="43">
        <v>4</v>
      </c>
      <c r="S82" s="43">
        <v>6</v>
      </c>
      <c r="T82" s="43">
        <v>1</v>
      </c>
      <c r="U82" s="44" t="s">
        <v>229</v>
      </c>
      <c r="V82" s="44" t="s">
        <v>229</v>
      </c>
      <c r="W82" s="44" t="s">
        <v>229</v>
      </c>
      <c r="X82" s="44" t="s">
        <v>229</v>
      </c>
      <c r="Y82" s="44" t="s">
        <v>229</v>
      </c>
      <c r="Z82" s="44" t="s">
        <v>229</v>
      </c>
      <c r="AA82" s="43">
        <v>1</v>
      </c>
      <c r="AB82" s="43" t="s">
        <v>3</v>
      </c>
      <c r="AC82" s="43" t="s">
        <v>3</v>
      </c>
      <c r="AD82" s="44" t="s">
        <v>233</v>
      </c>
      <c r="AE82" s="43">
        <v>192</v>
      </c>
      <c r="AF82" s="43">
        <v>53</v>
      </c>
      <c r="AG82" s="43">
        <v>2</v>
      </c>
      <c r="AH82" s="5"/>
    </row>
    <row r="83" spans="1:34" ht="16.5" customHeight="1" hidden="1">
      <c r="A83" s="35" t="s">
        <v>9</v>
      </c>
      <c r="B83" s="35"/>
      <c r="C83" s="40">
        <v>276</v>
      </c>
      <c r="D83" s="41">
        <v>275</v>
      </c>
      <c r="E83" s="42" t="s">
        <v>227</v>
      </c>
      <c r="F83" s="41">
        <v>1</v>
      </c>
      <c r="G83" s="42" t="s">
        <v>227</v>
      </c>
      <c r="H83" s="41" t="s">
        <v>3</v>
      </c>
      <c r="I83" s="41"/>
      <c r="J83" s="41"/>
      <c r="K83" s="42" t="s">
        <v>27</v>
      </c>
      <c r="L83" s="42" t="s">
        <v>226</v>
      </c>
      <c r="M83" s="41" t="s">
        <v>2</v>
      </c>
      <c r="N83" s="41">
        <v>50</v>
      </c>
      <c r="O83" s="41">
        <v>19</v>
      </c>
      <c r="P83" s="41">
        <v>15</v>
      </c>
      <c r="Q83" s="41">
        <v>5</v>
      </c>
      <c r="R83" s="43">
        <v>4</v>
      </c>
      <c r="S83" s="43">
        <v>6</v>
      </c>
      <c r="T83" s="43">
        <v>1</v>
      </c>
      <c r="U83" s="44" t="s">
        <v>229</v>
      </c>
      <c r="V83" s="44" t="s">
        <v>229</v>
      </c>
      <c r="W83" s="44" t="s">
        <v>229</v>
      </c>
      <c r="X83" s="44" t="s">
        <v>229</v>
      </c>
      <c r="Y83" s="44" t="s">
        <v>229</v>
      </c>
      <c r="Z83" s="44" t="s">
        <v>229</v>
      </c>
      <c r="AA83" s="43">
        <v>1</v>
      </c>
      <c r="AB83" s="43" t="s">
        <v>3</v>
      </c>
      <c r="AC83" s="43" t="s">
        <v>3</v>
      </c>
      <c r="AD83" s="44" t="s">
        <v>233</v>
      </c>
      <c r="AE83" s="43">
        <v>169</v>
      </c>
      <c r="AF83" s="43">
        <v>52</v>
      </c>
      <c r="AG83" s="43">
        <v>4</v>
      </c>
      <c r="AH83" s="5"/>
    </row>
    <row r="84" spans="1:34" ht="16.5" customHeight="1" hidden="1">
      <c r="A84" s="39" t="s">
        <v>10</v>
      </c>
      <c r="B84" s="39"/>
      <c r="C84" s="40">
        <v>314</v>
      </c>
      <c r="D84" s="41">
        <v>313</v>
      </c>
      <c r="E84" s="42" t="s">
        <v>227</v>
      </c>
      <c r="F84" s="41">
        <v>1</v>
      </c>
      <c r="G84" s="42" t="s">
        <v>227</v>
      </c>
      <c r="H84" s="41" t="s">
        <v>27</v>
      </c>
      <c r="I84" s="41"/>
      <c r="J84" s="41"/>
      <c r="K84" s="42" t="s">
        <v>27</v>
      </c>
      <c r="L84" s="42" t="s">
        <v>226</v>
      </c>
      <c r="M84" s="41" t="s">
        <v>27</v>
      </c>
      <c r="N84" s="41">
        <v>92</v>
      </c>
      <c r="O84" s="41">
        <v>56</v>
      </c>
      <c r="P84" s="41">
        <v>23</v>
      </c>
      <c r="Q84" s="41">
        <v>4</v>
      </c>
      <c r="R84" s="43">
        <v>3</v>
      </c>
      <c r="S84" s="43">
        <v>5</v>
      </c>
      <c r="T84" s="43">
        <v>1</v>
      </c>
      <c r="U84" s="44" t="s">
        <v>229</v>
      </c>
      <c r="V84" s="44" t="s">
        <v>229</v>
      </c>
      <c r="W84" s="44" t="s">
        <v>229</v>
      </c>
      <c r="X84" s="44" t="s">
        <v>229</v>
      </c>
      <c r="Y84" s="44" t="s">
        <v>229</v>
      </c>
      <c r="Z84" s="44" t="s">
        <v>229</v>
      </c>
      <c r="AA84" s="43">
        <v>1</v>
      </c>
      <c r="AB84" s="43" t="s">
        <v>0</v>
      </c>
      <c r="AC84" s="43" t="s">
        <v>0</v>
      </c>
      <c r="AD84" s="44" t="s">
        <v>233</v>
      </c>
      <c r="AE84" s="43">
        <v>167</v>
      </c>
      <c r="AF84" s="43">
        <v>52</v>
      </c>
      <c r="AG84" s="43">
        <v>2</v>
      </c>
      <c r="AH84" s="5"/>
    </row>
    <row r="85" spans="1:34" ht="16.5" customHeight="1" hidden="1">
      <c r="A85" s="35" t="s">
        <v>438</v>
      </c>
      <c r="B85" s="39"/>
      <c r="C85" s="40">
        <v>273</v>
      </c>
      <c r="D85" s="41">
        <v>272</v>
      </c>
      <c r="E85" s="42" t="s">
        <v>227</v>
      </c>
      <c r="F85" s="41">
        <v>1</v>
      </c>
      <c r="G85" s="42" t="s">
        <v>227</v>
      </c>
      <c r="H85" s="41" t="s">
        <v>27</v>
      </c>
      <c r="I85" s="41"/>
      <c r="J85" s="41"/>
      <c r="K85" s="42" t="s">
        <v>27</v>
      </c>
      <c r="L85" s="42" t="s">
        <v>226</v>
      </c>
      <c r="M85" s="41" t="s">
        <v>27</v>
      </c>
      <c r="N85" s="41">
        <v>50</v>
      </c>
      <c r="O85" s="41">
        <v>18</v>
      </c>
      <c r="P85" s="41">
        <v>16</v>
      </c>
      <c r="Q85" s="41">
        <v>5</v>
      </c>
      <c r="R85" s="43">
        <v>4</v>
      </c>
      <c r="S85" s="43">
        <v>6</v>
      </c>
      <c r="T85" s="43">
        <v>1</v>
      </c>
      <c r="U85" s="44" t="s">
        <v>229</v>
      </c>
      <c r="V85" s="44" t="s">
        <v>229</v>
      </c>
      <c r="W85" s="44" t="s">
        <v>229</v>
      </c>
      <c r="X85" s="44" t="s">
        <v>229</v>
      </c>
      <c r="Y85" s="44" t="s">
        <v>229</v>
      </c>
      <c r="Z85" s="44" t="s">
        <v>229</v>
      </c>
      <c r="AA85" s="43">
        <v>1</v>
      </c>
      <c r="AB85" s="43" t="s">
        <v>0</v>
      </c>
      <c r="AC85" s="43" t="s">
        <v>0</v>
      </c>
      <c r="AD85" s="44" t="s">
        <v>233</v>
      </c>
      <c r="AE85" s="43">
        <v>166</v>
      </c>
      <c r="AF85" s="43">
        <v>52</v>
      </c>
      <c r="AG85" s="43">
        <v>4</v>
      </c>
      <c r="AH85" s="5"/>
    </row>
    <row r="86" spans="1:34" ht="16.5" customHeight="1" hidden="1">
      <c r="A86" s="35" t="s">
        <v>462</v>
      </c>
      <c r="B86" s="39"/>
      <c r="C86" s="40">
        <v>269</v>
      </c>
      <c r="D86" s="41">
        <v>268</v>
      </c>
      <c r="E86" s="42" t="s">
        <v>227</v>
      </c>
      <c r="F86" s="41">
        <v>1</v>
      </c>
      <c r="G86" s="42" t="s">
        <v>227</v>
      </c>
      <c r="H86" s="41" t="s">
        <v>27</v>
      </c>
      <c r="I86" s="41"/>
      <c r="J86" s="41"/>
      <c r="K86" s="42" t="s">
        <v>27</v>
      </c>
      <c r="L86" s="42" t="s">
        <v>226</v>
      </c>
      <c r="M86" s="41" t="s">
        <v>27</v>
      </c>
      <c r="N86" s="41">
        <v>60</v>
      </c>
      <c r="O86" s="41">
        <v>30</v>
      </c>
      <c r="P86" s="41">
        <v>19</v>
      </c>
      <c r="Q86" s="41">
        <v>5</v>
      </c>
      <c r="R86" s="43">
        <v>3</v>
      </c>
      <c r="S86" s="43">
        <v>2</v>
      </c>
      <c r="T86" s="43">
        <v>1</v>
      </c>
      <c r="U86" s="44" t="s">
        <v>229</v>
      </c>
      <c r="V86" s="44" t="s">
        <v>229</v>
      </c>
      <c r="W86" s="44" t="s">
        <v>229</v>
      </c>
      <c r="X86" s="44" t="s">
        <v>229</v>
      </c>
      <c r="Y86" s="44" t="s">
        <v>229</v>
      </c>
      <c r="Z86" s="44" t="s">
        <v>229</v>
      </c>
      <c r="AA86" s="43">
        <v>1</v>
      </c>
      <c r="AB86" s="43" t="s">
        <v>0</v>
      </c>
      <c r="AC86" s="43" t="s">
        <v>0</v>
      </c>
      <c r="AD86" s="44" t="s">
        <v>233</v>
      </c>
      <c r="AE86" s="43">
        <v>154</v>
      </c>
      <c r="AF86" s="43">
        <v>50</v>
      </c>
      <c r="AG86" s="43">
        <v>4</v>
      </c>
      <c r="AH86" s="5"/>
    </row>
    <row r="87" spans="1:34" ht="16.5" customHeight="1" hidden="1">
      <c r="A87" s="35" t="s">
        <v>604</v>
      </c>
      <c r="B87" s="39"/>
      <c r="C87" s="40">
        <v>238</v>
      </c>
      <c r="D87" s="41">
        <v>237</v>
      </c>
      <c r="E87" s="42" t="s">
        <v>227</v>
      </c>
      <c r="F87" s="41">
        <v>1</v>
      </c>
      <c r="G87" s="42" t="s">
        <v>227</v>
      </c>
      <c r="H87" s="41" t="s">
        <v>27</v>
      </c>
      <c r="I87" s="41"/>
      <c r="J87" s="41"/>
      <c r="K87" s="42" t="s">
        <v>27</v>
      </c>
      <c r="L87" s="42" t="s">
        <v>226</v>
      </c>
      <c r="M87" s="41" t="s">
        <v>2</v>
      </c>
      <c r="N87" s="41">
        <v>31</v>
      </c>
      <c r="O87" s="41">
        <v>13</v>
      </c>
      <c r="P87" s="41">
        <v>7</v>
      </c>
      <c r="Q87" s="41">
        <v>3</v>
      </c>
      <c r="R87" s="43">
        <v>3</v>
      </c>
      <c r="S87" s="43">
        <v>4</v>
      </c>
      <c r="T87" s="43">
        <v>1</v>
      </c>
      <c r="U87" s="44" t="s">
        <v>229</v>
      </c>
      <c r="V87" s="44" t="s">
        <v>229</v>
      </c>
      <c r="W87" s="44" t="s">
        <v>229</v>
      </c>
      <c r="X87" s="44" t="s">
        <v>229</v>
      </c>
      <c r="Y87" s="44" t="s">
        <v>229</v>
      </c>
      <c r="Z87" s="44" t="s">
        <v>229</v>
      </c>
      <c r="AA87" s="43">
        <v>1</v>
      </c>
      <c r="AB87" s="43" t="s">
        <v>0</v>
      </c>
      <c r="AC87" s="43" t="s">
        <v>0</v>
      </c>
      <c r="AD87" s="44" t="s">
        <v>233</v>
      </c>
      <c r="AE87" s="43">
        <v>140</v>
      </c>
      <c r="AF87" s="43">
        <v>61</v>
      </c>
      <c r="AG87" s="43">
        <v>5</v>
      </c>
      <c r="AH87" s="5"/>
    </row>
    <row r="88" spans="1:34" ht="16.5" customHeight="1" hidden="1">
      <c r="A88" s="35" t="s">
        <v>611</v>
      </c>
      <c r="B88" s="39"/>
      <c r="C88" s="40">
        <v>202</v>
      </c>
      <c r="D88" s="41">
        <v>201</v>
      </c>
      <c r="E88" s="42" t="s">
        <v>227</v>
      </c>
      <c r="F88" s="41">
        <v>1</v>
      </c>
      <c r="G88" s="42" t="s">
        <v>227</v>
      </c>
      <c r="H88" s="41" t="s">
        <v>27</v>
      </c>
      <c r="I88" s="41"/>
      <c r="J88" s="41"/>
      <c r="K88" s="42" t="s">
        <v>27</v>
      </c>
      <c r="L88" s="42" t="s">
        <v>226</v>
      </c>
      <c r="M88" s="41" t="s">
        <v>2</v>
      </c>
      <c r="N88" s="41">
        <v>19</v>
      </c>
      <c r="O88" s="41">
        <v>5</v>
      </c>
      <c r="P88" s="41">
        <v>2</v>
      </c>
      <c r="Q88" s="41">
        <v>3</v>
      </c>
      <c r="R88" s="43">
        <v>5</v>
      </c>
      <c r="S88" s="43">
        <v>3</v>
      </c>
      <c r="T88" s="43">
        <v>1</v>
      </c>
      <c r="U88" s="44" t="s">
        <v>229</v>
      </c>
      <c r="V88" s="44" t="s">
        <v>229</v>
      </c>
      <c r="W88" s="44" t="s">
        <v>229</v>
      </c>
      <c r="X88" s="44" t="s">
        <v>229</v>
      </c>
      <c r="Y88" s="44" t="s">
        <v>229</v>
      </c>
      <c r="Z88" s="44" t="s">
        <v>229</v>
      </c>
      <c r="AA88" s="43">
        <v>1</v>
      </c>
      <c r="AB88" s="43" t="s">
        <v>0</v>
      </c>
      <c r="AC88" s="43" t="s">
        <v>0</v>
      </c>
      <c r="AD88" s="44" t="s">
        <v>233</v>
      </c>
      <c r="AE88" s="43">
        <v>110</v>
      </c>
      <c r="AF88" s="43">
        <v>68</v>
      </c>
      <c r="AG88" s="43">
        <v>4</v>
      </c>
      <c r="AH88" s="5"/>
    </row>
    <row r="89" spans="1:34" ht="16.5" customHeight="1">
      <c r="A89" s="35" t="s">
        <v>637</v>
      </c>
      <c r="B89" s="39"/>
      <c r="C89" s="40">
        <v>243</v>
      </c>
      <c r="D89" s="41">
        <v>242</v>
      </c>
      <c r="E89" s="42" t="s">
        <v>227</v>
      </c>
      <c r="F89" s="41">
        <v>1</v>
      </c>
      <c r="G89" s="42" t="s">
        <v>227</v>
      </c>
      <c r="H89" s="41" t="s">
        <v>27</v>
      </c>
      <c r="I89" s="41"/>
      <c r="J89" s="41"/>
      <c r="K89" s="42" t="s">
        <v>27</v>
      </c>
      <c r="L89" s="42" t="s">
        <v>226</v>
      </c>
      <c r="M89" s="41" t="s">
        <v>2</v>
      </c>
      <c r="N89" s="41">
        <v>60</v>
      </c>
      <c r="O89" s="41">
        <v>37</v>
      </c>
      <c r="P89" s="41">
        <v>13</v>
      </c>
      <c r="Q89" s="41">
        <v>2</v>
      </c>
      <c r="R89" s="43">
        <v>4</v>
      </c>
      <c r="S89" s="43">
        <v>4</v>
      </c>
      <c r="T89" s="44" t="s">
        <v>229</v>
      </c>
      <c r="U89" s="44" t="s">
        <v>701</v>
      </c>
      <c r="V89" s="44" t="s">
        <v>229</v>
      </c>
      <c r="W89" s="44" t="s">
        <v>229</v>
      </c>
      <c r="X89" s="44" t="s">
        <v>229</v>
      </c>
      <c r="Y89" s="44" t="s">
        <v>229</v>
      </c>
      <c r="Z89" s="44" t="s">
        <v>229</v>
      </c>
      <c r="AA89" s="43">
        <v>1</v>
      </c>
      <c r="AB89" s="43" t="s">
        <v>0</v>
      </c>
      <c r="AC89" s="43" t="s">
        <v>0</v>
      </c>
      <c r="AD89" s="44" t="s">
        <v>233</v>
      </c>
      <c r="AE89" s="43">
        <v>108</v>
      </c>
      <c r="AF89" s="43">
        <v>71</v>
      </c>
      <c r="AG89" s="43">
        <v>3</v>
      </c>
      <c r="AH89" s="5"/>
    </row>
    <row r="90" spans="1:34" ht="16.5" customHeight="1">
      <c r="A90" s="35" t="s">
        <v>651</v>
      </c>
      <c r="B90" s="39"/>
      <c r="C90" s="40">
        <v>231</v>
      </c>
      <c r="D90" s="41">
        <v>230</v>
      </c>
      <c r="E90" s="42" t="s">
        <v>227</v>
      </c>
      <c r="F90" s="41">
        <v>1</v>
      </c>
      <c r="G90" s="42" t="s">
        <v>227</v>
      </c>
      <c r="H90" s="41" t="s">
        <v>27</v>
      </c>
      <c r="I90" s="41"/>
      <c r="J90" s="41"/>
      <c r="K90" s="42" t="s">
        <v>27</v>
      </c>
      <c r="L90" s="42" t="s">
        <v>226</v>
      </c>
      <c r="M90" s="41" t="s">
        <v>2</v>
      </c>
      <c r="N90" s="41">
        <v>59</v>
      </c>
      <c r="O90" s="41">
        <v>34</v>
      </c>
      <c r="P90" s="41">
        <v>15</v>
      </c>
      <c r="Q90" s="41">
        <v>2</v>
      </c>
      <c r="R90" s="43">
        <v>4</v>
      </c>
      <c r="S90" s="43">
        <v>4</v>
      </c>
      <c r="T90" s="44" t="s">
        <v>229</v>
      </c>
      <c r="U90" s="44" t="s">
        <v>229</v>
      </c>
      <c r="V90" s="44" t="s">
        <v>229</v>
      </c>
      <c r="W90" s="44" t="s">
        <v>229</v>
      </c>
      <c r="X90" s="44" t="s">
        <v>229</v>
      </c>
      <c r="Y90" s="44" t="s">
        <v>229</v>
      </c>
      <c r="Z90" s="44" t="s">
        <v>229</v>
      </c>
      <c r="AA90" s="43">
        <v>1</v>
      </c>
      <c r="AB90" s="43">
        <v>1</v>
      </c>
      <c r="AC90" s="43" t="s">
        <v>0</v>
      </c>
      <c r="AD90" s="44" t="s">
        <v>233</v>
      </c>
      <c r="AE90" s="43">
        <v>103</v>
      </c>
      <c r="AF90" s="43">
        <v>66</v>
      </c>
      <c r="AG90" s="43">
        <v>1</v>
      </c>
      <c r="AH90" s="5"/>
    </row>
    <row r="91" spans="1:34" ht="16.5" customHeight="1">
      <c r="A91" s="35" t="s">
        <v>690</v>
      </c>
      <c r="B91" s="39"/>
      <c r="C91" s="40">
        <f>SUM(D91:K91)</f>
        <v>231</v>
      </c>
      <c r="D91" s="41">
        <v>230</v>
      </c>
      <c r="E91" s="42" t="s">
        <v>227</v>
      </c>
      <c r="F91" s="41">
        <v>1</v>
      </c>
      <c r="G91" s="42" t="s">
        <v>227</v>
      </c>
      <c r="H91" s="42" t="s">
        <v>227</v>
      </c>
      <c r="I91" s="41"/>
      <c r="J91" s="41"/>
      <c r="K91" s="42" t="s">
        <v>27</v>
      </c>
      <c r="L91" s="42" t="s">
        <v>226</v>
      </c>
      <c r="M91" s="41" t="s">
        <v>2</v>
      </c>
      <c r="N91" s="41">
        <f>SUM(O91:Z91)</f>
        <v>59</v>
      </c>
      <c r="O91" s="41">
        <v>34</v>
      </c>
      <c r="P91" s="41">
        <v>15</v>
      </c>
      <c r="Q91" s="41">
        <v>2</v>
      </c>
      <c r="R91" s="43">
        <v>4</v>
      </c>
      <c r="S91" s="43">
        <v>4</v>
      </c>
      <c r="T91" s="44" t="s">
        <v>229</v>
      </c>
      <c r="U91" s="44" t="s">
        <v>229</v>
      </c>
      <c r="V91" s="44" t="s">
        <v>229</v>
      </c>
      <c r="W91" s="44" t="s">
        <v>229</v>
      </c>
      <c r="X91" s="44" t="s">
        <v>229</v>
      </c>
      <c r="Y91" s="44" t="s">
        <v>229</v>
      </c>
      <c r="Z91" s="44" t="s">
        <v>229</v>
      </c>
      <c r="AA91" s="43">
        <v>1</v>
      </c>
      <c r="AB91" s="43">
        <v>1</v>
      </c>
      <c r="AC91" s="43" t="s">
        <v>0</v>
      </c>
      <c r="AD91" s="44" t="s">
        <v>233</v>
      </c>
      <c r="AE91" s="43">
        <v>103</v>
      </c>
      <c r="AF91" s="43">
        <v>66</v>
      </c>
      <c r="AG91" s="43">
        <v>1</v>
      </c>
      <c r="AH91" s="5"/>
    </row>
    <row r="92" spans="1:34" ht="16.5" customHeight="1">
      <c r="A92" s="35" t="s">
        <v>698</v>
      </c>
      <c r="B92" s="39"/>
      <c r="C92" s="40">
        <f>SUM(D92:K92)</f>
        <v>224</v>
      </c>
      <c r="D92" s="41">
        <v>223</v>
      </c>
      <c r="E92" s="42" t="s">
        <v>227</v>
      </c>
      <c r="F92" s="41">
        <v>1</v>
      </c>
      <c r="G92" s="42" t="s">
        <v>227</v>
      </c>
      <c r="H92" s="42" t="s">
        <v>227</v>
      </c>
      <c r="I92" s="41"/>
      <c r="J92" s="41"/>
      <c r="K92" s="42" t="s">
        <v>27</v>
      </c>
      <c r="L92" s="42" t="s">
        <v>226</v>
      </c>
      <c r="M92" s="41" t="s">
        <v>2</v>
      </c>
      <c r="N92" s="41">
        <f>SUM(O92:Z92)</f>
        <v>56</v>
      </c>
      <c r="O92" s="41">
        <v>35</v>
      </c>
      <c r="P92" s="41">
        <v>13</v>
      </c>
      <c r="Q92" s="41">
        <v>2</v>
      </c>
      <c r="R92" s="43">
        <v>2</v>
      </c>
      <c r="S92" s="43">
        <v>4</v>
      </c>
      <c r="T92" s="44" t="s">
        <v>229</v>
      </c>
      <c r="U92" s="44" t="s">
        <v>229</v>
      </c>
      <c r="V92" s="44" t="s">
        <v>229</v>
      </c>
      <c r="W92" s="44" t="s">
        <v>229</v>
      </c>
      <c r="X92" s="44" t="s">
        <v>229</v>
      </c>
      <c r="Y92" s="44" t="s">
        <v>229</v>
      </c>
      <c r="Z92" s="44" t="s">
        <v>229</v>
      </c>
      <c r="AA92" s="43">
        <v>1</v>
      </c>
      <c r="AB92" s="44" t="s">
        <v>233</v>
      </c>
      <c r="AC92" s="44" t="s">
        <v>233</v>
      </c>
      <c r="AD92" s="44" t="s">
        <v>233</v>
      </c>
      <c r="AE92" s="43">
        <v>100</v>
      </c>
      <c r="AF92" s="43">
        <v>66</v>
      </c>
      <c r="AG92" s="43">
        <v>1</v>
      </c>
      <c r="AH92" s="5"/>
    </row>
    <row r="93" spans="1:34" ht="16.5" customHeight="1">
      <c r="A93" s="35" t="s">
        <v>724</v>
      </c>
      <c r="B93" s="39"/>
      <c r="C93" s="379" t="s">
        <v>726</v>
      </c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 t="s">
        <v>726</v>
      </c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5"/>
    </row>
    <row r="94" spans="1:34" ht="16.5" customHeight="1">
      <c r="A94" s="48"/>
      <c r="B94" s="48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1"/>
      <c r="S94" s="51"/>
      <c r="T94" s="51"/>
      <c r="U94" s="48"/>
      <c r="V94" s="48"/>
      <c r="W94" s="48"/>
      <c r="X94" s="48"/>
      <c r="Y94" s="48"/>
      <c r="Z94" s="48"/>
      <c r="AA94" s="51"/>
      <c r="AB94" s="48"/>
      <c r="AC94" s="48"/>
      <c r="AD94" s="48"/>
      <c r="AE94" s="51"/>
      <c r="AF94" s="51"/>
      <c r="AG94" s="51"/>
      <c r="AH94" s="5"/>
    </row>
    <row r="95" spans="1:11" ht="16.5" customHeight="1">
      <c r="A95" s="385" t="s">
        <v>446</v>
      </c>
      <c r="B95" s="385"/>
      <c r="C95" s="385"/>
      <c r="D95" s="385"/>
      <c r="E95" s="385"/>
      <c r="F95" s="385"/>
      <c r="G95" s="385"/>
      <c r="H95" s="385"/>
      <c r="I95" s="385"/>
      <c r="J95" s="385"/>
      <c r="K95" s="385"/>
    </row>
  </sheetData>
  <mergeCells count="73">
    <mergeCell ref="C3:K3"/>
    <mergeCell ref="L3:L12"/>
    <mergeCell ref="Y6:Y8"/>
    <mergeCell ref="O9:O11"/>
    <mergeCell ref="C4:C12"/>
    <mergeCell ref="D4:D12"/>
    <mergeCell ref="E4:E12"/>
    <mergeCell ref="F4:F12"/>
    <mergeCell ref="G4:G12"/>
    <mergeCell ref="H4:H12"/>
    <mergeCell ref="Z9:Z11"/>
    <mergeCell ref="M3:M12"/>
    <mergeCell ref="N3:Z3"/>
    <mergeCell ref="AG3:AG12"/>
    <mergeCell ref="AC3:AC12"/>
    <mergeCell ref="AD3:AD12"/>
    <mergeCell ref="AE3:AE12"/>
    <mergeCell ref="AF3:AF12"/>
    <mergeCell ref="AA3:AA12"/>
    <mergeCell ref="AB3:AB12"/>
    <mergeCell ref="X6:X8"/>
    <mergeCell ref="Q6:Q8"/>
    <mergeCell ref="R6:R8"/>
    <mergeCell ref="S6:S8"/>
    <mergeCell ref="T6:T8"/>
    <mergeCell ref="W6:W8"/>
    <mergeCell ref="U6:U8"/>
    <mergeCell ref="V6:V8"/>
    <mergeCell ref="K4:K12"/>
    <mergeCell ref="N4:N12"/>
    <mergeCell ref="P6:P8"/>
    <mergeCell ref="I48:K48"/>
    <mergeCell ref="I21:K21"/>
    <mergeCell ref="I22:K22"/>
    <mergeCell ref="I4:I12"/>
    <mergeCell ref="J4:J12"/>
    <mergeCell ref="I16:K16"/>
    <mergeCell ref="I14:K14"/>
    <mergeCell ref="I27:K27"/>
    <mergeCell ref="I28:K28"/>
    <mergeCell ref="I17:K17"/>
    <mergeCell ref="I18:K18"/>
    <mergeCell ref="I19:K19"/>
    <mergeCell ref="I20:K20"/>
    <mergeCell ref="A95:K95"/>
    <mergeCell ref="I51:K51"/>
    <mergeCell ref="I68:K68"/>
    <mergeCell ref="I70:K70"/>
    <mergeCell ref="I71:K71"/>
    <mergeCell ref="I72:K72"/>
    <mergeCell ref="I73:K73"/>
    <mergeCell ref="I69:K69"/>
    <mergeCell ref="I74:K74"/>
    <mergeCell ref="C77:Q77"/>
    <mergeCell ref="I13:K13"/>
    <mergeCell ref="C29:Q29"/>
    <mergeCell ref="C45:Q45"/>
    <mergeCell ref="C61:Q61"/>
    <mergeCell ref="I30:K30"/>
    <mergeCell ref="I50:K50"/>
    <mergeCell ref="I23:K23"/>
    <mergeCell ref="I24:K24"/>
    <mergeCell ref="I25:K25"/>
    <mergeCell ref="I26:K26"/>
    <mergeCell ref="C93:Q93"/>
    <mergeCell ref="R29:AG29"/>
    <mergeCell ref="R45:AG45"/>
    <mergeCell ref="R61:AG61"/>
    <mergeCell ref="R77:AG77"/>
    <mergeCell ref="R93:AG93"/>
    <mergeCell ref="I76:K76"/>
    <mergeCell ref="I75:K75"/>
    <mergeCell ref="I49:K49"/>
  </mergeCells>
  <printOptions/>
  <pageMargins left="0.5905511811023623" right="0.5905511811023623" top="0.7874015748031497" bottom="0" header="0.3937007874015748" footer="0"/>
  <pageSetup fitToHeight="0" fitToWidth="0" horizontalDpi="600" verticalDpi="600" orientation="portrait" paperSize="9" scale="9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69"/>
  <sheetViews>
    <sheetView zoomScaleSheetLayoutView="100" workbookViewId="0" topLeftCell="DF32">
      <selection activeCell="DZ38" sqref="DZ38"/>
    </sheetView>
  </sheetViews>
  <sheetFormatPr defaultColWidth="9.00390625" defaultRowHeight="12.75"/>
  <cols>
    <col min="1" max="1" width="9.125" style="58" hidden="1" customWidth="1"/>
    <col min="2" max="3" width="10.25390625" style="58" hidden="1" customWidth="1"/>
    <col min="4" max="5" width="9.125" style="58" hidden="1" customWidth="1"/>
    <col min="6" max="6" width="10.25390625" style="58" hidden="1" customWidth="1"/>
    <col min="7" max="7" width="11.875" style="58" hidden="1" customWidth="1"/>
    <col min="8" max="9" width="10.25390625" style="58" hidden="1" customWidth="1"/>
    <col min="10" max="10" width="2.125" style="58" hidden="1" customWidth="1"/>
    <col min="11" max="11" width="8.25390625" style="58" hidden="1" customWidth="1"/>
    <col min="12" max="13" width="10.25390625" style="58" hidden="1" customWidth="1"/>
    <col min="14" max="15" width="9.00390625" style="58" hidden="1" customWidth="1"/>
    <col min="16" max="16" width="10.25390625" style="58" hidden="1" customWidth="1"/>
    <col min="17" max="17" width="11.875" style="58" hidden="1" customWidth="1"/>
    <col min="18" max="19" width="10.25390625" style="58" hidden="1" customWidth="1"/>
    <col min="20" max="20" width="2.00390625" style="58" hidden="1" customWidth="1"/>
    <col min="21" max="21" width="9.125" style="58" hidden="1" customWidth="1"/>
    <col min="22" max="23" width="10.25390625" style="58" hidden="1" customWidth="1"/>
    <col min="24" max="24" width="9.625" style="58" hidden="1" customWidth="1"/>
    <col min="25" max="25" width="8.875" style="58" hidden="1" customWidth="1"/>
    <col min="26" max="26" width="10.25390625" style="58" hidden="1" customWidth="1"/>
    <col min="27" max="27" width="11.875" style="58" hidden="1" customWidth="1"/>
    <col min="28" max="28" width="10.25390625" style="58" hidden="1" customWidth="1"/>
    <col min="29" max="29" width="10.125" style="58" hidden="1" customWidth="1"/>
    <col min="30" max="30" width="4.375" style="58" hidden="1" customWidth="1"/>
    <col min="31" max="31" width="6.00390625" style="58" hidden="1" customWidth="1"/>
    <col min="32" max="32" width="5.125" style="58" hidden="1" customWidth="1"/>
    <col min="33" max="33" width="4.375" style="58" hidden="1" customWidth="1"/>
    <col min="34" max="34" width="4.625" style="58" hidden="1" customWidth="1"/>
    <col min="35" max="35" width="5.25390625" style="117" hidden="1" customWidth="1"/>
    <col min="36" max="36" width="4.00390625" style="58" hidden="1" customWidth="1"/>
    <col min="37" max="37" width="6.125" style="58" hidden="1" customWidth="1"/>
    <col min="38" max="38" width="7.625" style="58" hidden="1" customWidth="1"/>
    <col min="39" max="39" width="6.375" style="58" hidden="1" customWidth="1"/>
    <col min="40" max="40" width="2.00390625" style="58" hidden="1" customWidth="1"/>
    <col min="41" max="41" width="1.37890625" style="58" hidden="1" customWidth="1"/>
    <col min="42" max="42" width="3.75390625" style="58" hidden="1" customWidth="1"/>
    <col min="43" max="43" width="3.375" style="58" hidden="1" customWidth="1"/>
    <col min="44" max="44" width="4.625" style="58" hidden="1" customWidth="1"/>
    <col min="45" max="45" width="3.25390625" style="58" hidden="1" customWidth="1"/>
    <col min="46" max="46" width="3.00390625" style="58" hidden="1" customWidth="1"/>
    <col min="47" max="47" width="3.375" style="58" hidden="1" customWidth="1"/>
    <col min="48" max="48" width="1.875" style="58" hidden="1" customWidth="1"/>
    <col min="49" max="49" width="2.75390625" style="58" hidden="1" customWidth="1"/>
    <col min="50" max="50" width="2.125" style="58" hidden="1" customWidth="1"/>
    <col min="51" max="51" width="3.00390625" style="58" hidden="1" customWidth="1"/>
    <col min="52" max="52" width="3.125" style="58" hidden="1" customWidth="1"/>
    <col min="53" max="53" width="3.625" style="58" hidden="1" customWidth="1"/>
    <col min="54" max="54" width="6.875" style="58" hidden="1" customWidth="1"/>
    <col min="55" max="56" width="3.00390625" style="58" hidden="1" customWidth="1"/>
    <col min="57" max="57" width="6.125" style="58" hidden="1" customWidth="1"/>
    <col min="58" max="58" width="6.00390625" style="58" hidden="1" customWidth="1"/>
    <col min="59" max="59" width="4.75390625" style="58" hidden="1" customWidth="1"/>
    <col min="60" max="60" width="4.25390625" style="58" hidden="1" customWidth="1"/>
    <col min="61" max="61" width="9.125" style="58" hidden="1" customWidth="1"/>
    <col min="62" max="63" width="9.75390625" style="58" hidden="1" customWidth="1"/>
    <col min="64" max="71" width="9.125" style="58" hidden="1" customWidth="1"/>
    <col min="72" max="73" width="9.75390625" style="58" hidden="1" customWidth="1"/>
    <col min="74" max="74" width="9.125" style="58" hidden="1" customWidth="1"/>
    <col min="75" max="75" width="9.875" style="58" hidden="1" customWidth="1"/>
    <col min="76" max="76" width="9.125" style="58" hidden="1" customWidth="1"/>
    <col min="77" max="77" width="10.625" style="58" hidden="1" customWidth="1"/>
    <col min="78" max="78" width="6.875" style="58" hidden="1" customWidth="1"/>
    <col min="79" max="79" width="4.25390625" style="58" hidden="1" customWidth="1"/>
    <col min="80" max="80" width="4.625" style="58" hidden="1" customWidth="1"/>
    <col min="81" max="81" width="9.125" style="58" hidden="1" customWidth="1"/>
    <col min="82" max="83" width="9.75390625" style="58" hidden="1" customWidth="1"/>
    <col min="84" max="84" width="9.125" style="58" hidden="1" customWidth="1"/>
    <col min="85" max="85" width="9.875" style="58" hidden="1" customWidth="1"/>
    <col min="86" max="86" width="9.125" style="58" hidden="1" customWidth="1"/>
    <col min="87" max="87" width="9.875" style="58" hidden="1" customWidth="1"/>
    <col min="88" max="89" width="9.125" style="58" hidden="1" customWidth="1"/>
    <col min="90" max="109" width="0" style="58" hidden="1" customWidth="1"/>
    <col min="110" max="113" width="9.125" style="58" customWidth="1"/>
    <col min="114" max="114" width="9.875" style="58" bestFit="1" customWidth="1"/>
    <col min="115" max="115" width="9.125" style="58" customWidth="1"/>
    <col min="116" max="116" width="9.875" style="58" bestFit="1" customWidth="1"/>
    <col min="117" max="117" width="9.875" style="58" customWidth="1"/>
    <col min="118" max="118" width="9.625" style="58" customWidth="1"/>
    <col min="119" max="122" width="9.125" style="58" customWidth="1"/>
    <col min="123" max="123" width="9.875" style="58" bestFit="1" customWidth="1"/>
    <col min="124" max="124" width="9.125" style="58" customWidth="1"/>
    <col min="125" max="125" width="9.875" style="58" bestFit="1" customWidth="1"/>
    <col min="126" max="126" width="9.875" style="58" customWidth="1"/>
    <col min="127" max="127" width="9.625" style="58" customWidth="1"/>
    <col min="128" max="16384" width="9.125" style="58" customWidth="1"/>
  </cols>
  <sheetData>
    <row r="1" spans="31:118" ht="14.25">
      <c r="AE1" s="338" t="s">
        <v>556</v>
      </c>
      <c r="AF1" s="338"/>
      <c r="AG1" s="339"/>
      <c r="AH1" s="57"/>
      <c r="AI1" s="57"/>
      <c r="AJ1" s="57"/>
      <c r="AK1" s="57"/>
      <c r="AL1" s="57"/>
      <c r="AM1" s="57"/>
      <c r="AN1" s="57"/>
      <c r="AO1" s="338" t="s">
        <v>556</v>
      </c>
      <c r="AP1" s="338"/>
      <c r="AQ1" s="339"/>
      <c r="AR1" s="57"/>
      <c r="AS1" s="57"/>
      <c r="AT1" s="57"/>
      <c r="AU1" s="57"/>
      <c r="AV1" s="57"/>
      <c r="AW1" s="57"/>
      <c r="AX1" s="57"/>
      <c r="AY1" s="57"/>
      <c r="AZ1" s="57"/>
      <c r="BA1" s="6"/>
      <c r="BB1" s="57"/>
      <c r="BC1" s="57"/>
      <c r="BD1" s="57"/>
      <c r="BR1" s="57"/>
      <c r="BS1" s="338" t="s">
        <v>556</v>
      </c>
      <c r="BT1" s="338"/>
      <c r="BU1" s="339"/>
      <c r="BV1" s="57"/>
      <c r="BW1" s="57"/>
      <c r="BX1" s="57"/>
      <c r="BY1" s="57"/>
      <c r="BZ1" s="57"/>
      <c r="CA1" s="57"/>
      <c r="CC1" s="338" t="s">
        <v>556</v>
      </c>
      <c r="CD1" s="338"/>
      <c r="CE1" s="339"/>
      <c r="CF1" s="57"/>
      <c r="CG1" s="57"/>
      <c r="CH1" s="57"/>
      <c r="CI1" s="57"/>
      <c r="CJ1" s="57"/>
      <c r="CK1" s="57"/>
      <c r="CL1" s="338" t="s">
        <v>556</v>
      </c>
      <c r="CM1" s="338"/>
      <c r="CN1" s="339"/>
      <c r="CO1" s="57"/>
      <c r="CP1" s="57"/>
      <c r="CQ1" s="57"/>
      <c r="CR1" s="57"/>
      <c r="CS1" s="57"/>
      <c r="CT1" s="57"/>
      <c r="CU1" s="57"/>
      <c r="CV1" s="338" t="s">
        <v>556</v>
      </c>
      <c r="CW1" s="338"/>
      <c r="CX1" s="339"/>
      <c r="CY1" s="57"/>
      <c r="CZ1" s="57"/>
      <c r="DA1" s="57"/>
      <c r="DB1" s="57"/>
      <c r="DC1" s="57"/>
      <c r="DD1" s="57"/>
      <c r="DF1" s="338" t="s">
        <v>556</v>
      </c>
      <c r="DG1" s="338"/>
      <c r="DH1" s="339"/>
      <c r="DI1" s="57"/>
      <c r="DJ1" s="57"/>
      <c r="DK1" s="57"/>
      <c r="DL1" s="57"/>
      <c r="DM1" s="57"/>
      <c r="DN1" s="57"/>
    </row>
    <row r="2" spans="31:124" ht="14.25">
      <c r="AE2" s="340" t="s">
        <v>44</v>
      </c>
      <c r="AF2" s="340"/>
      <c r="AG2" s="115"/>
      <c r="AH2" s="57"/>
      <c r="AI2" s="57"/>
      <c r="AJ2" s="57"/>
      <c r="AK2" s="57"/>
      <c r="AL2" s="57"/>
      <c r="AM2" s="57"/>
      <c r="AN2" s="57"/>
      <c r="AO2" s="340" t="s">
        <v>44</v>
      </c>
      <c r="AP2" s="340"/>
      <c r="AQ2" s="115"/>
      <c r="AR2" s="57"/>
      <c r="AS2" s="57"/>
      <c r="AT2" s="57"/>
      <c r="AU2" s="57"/>
      <c r="AV2" s="57"/>
      <c r="AW2" s="57"/>
      <c r="AX2" s="57"/>
      <c r="AY2" s="1" t="s">
        <v>66</v>
      </c>
      <c r="AZ2" s="57"/>
      <c r="BA2" s="6"/>
      <c r="BB2" s="57"/>
      <c r="BC2" s="57"/>
      <c r="BD2" s="57"/>
      <c r="BR2" s="57"/>
      <c r="BS2" s="340" t="s">
        <v>44</v>
      </c>
      <c r="BT2" s="340"/>
      <c r="BU2" s="115"/>
      <c r="BV2" s="57"/>
      <c r="BW2" s="57"/>
      <c r="BX2" s="57"/>
      <c r="BY2" s="57"/>
      <c r="BZ2" s="57"/>
      <c r="CA2" s="57"/>
      <c r="CC2" s="340" t="s">
        <v>44</v>
      </c>
      <c r="CD2" s="340"/>
      <c r="CE2" s="115"/>
      <c r="CF2" s="57"/>
      <c r="CG2" s="57"/>
      <c r="CH2" s="57"/>
      <c r="CI2" s="57"/>
      <c r="CJ2" s="57"/>
      <c r="CK2" s="57"/>
      <c r="CL2" s="340" t="s">
        <v>44</v>
      </c>
      <c r="CM2" s="340"/>
      <c r="CN2" s="115"/>
      <c r="CO2" s="57"/>
      <c r="CP2" s="57"/>
      <c r="CQ2" s="57"/>
      <c r="CR2" s="57"/>
      <c r="CS2" s="57"/>
      <c r="CT2" s="57"/>
      <c r="CU2" s="57"/>
      <c r="CV2" s="340" t="s">
        <v>44</v>
      </c>
      <c r="CW2" s="340"/>
      <c r="CX2" s="115"/>
      <c r="CY2" s="57"/>
      <c r="CZ2" s="57"/>
      <c r="DA2" s="57"/>
      <c r="DB2" s="57"/>
      <c r="DC2" s="57"/>
      <c r="DD2" s="57"/>
      <c r="DF2" s="340" t="s">
        <v>44</v>
      </c>
      <c r="DG2" s="340"/>
      <c r="DH2" s="115"/>
      <c r="DI2" s="57"/>
      <c r="DJ2" s="57"/>
      <c r="DK2" s="57"/>
      <c r="DL2" s="57"/>
      <c r="DM2" s="57"/>
      <c r="DN2" s="57"/>
      <c r="DO2" s="1" t="s">
        <v>66</v>
      </c>
      <c r="DP2" s="57"/>
      <c r="DQ2" s="6"/>
      <c r="DR2" s="57"/>
      <c r="DS2" s="57"/>
      <c r="DT2" s="57"/>
    </row>
    <row r="3" spans="31:127" ht="13.5" customHeight="1">
      <c r="AE3" s="340"/>
      <c r="AF3" s="340"/>
      <c r="AG3" s="57"/>
      <c r="AH3" s="57"/>
      <c r="AI3" s="57"/>
      <c r="AJ3" s="57"/>
      <c r="AK3" s="57"/>
      <c r="AL3" s="57"/>
      <c r="AM3" s="59" t="s">
        <v>43</v>
      </c>
      <c r="AN3" s="59"/>
      <c r="AO3" s="340"/>
      <c r="AP3" s="340"/>
      <c r="AQ3" s="57"/>
      <c r="AR3" s="57"/>
      <c r="AS3" s="57"/>
      <c r="AT3" s="57"/>
      <c r="AU3" s="57"/>
      <c r="AV3" s="57"/>
      <c r="AW3" s="59" t="s">
        <v>43</v>
      </c>
      <c r="AX3" s="59"/>
      <c r="AY3" s="1"/>
      <c r="AZ3" s="57"/>
      <c r="BA3" s="6"/>
      <c r="BB3" s="57"/>
      <c r="BC3" s="57"/>
      <c r="BF3" s="4"/>
      <c r="BG3" s="60" t="s">
        <v>86</v>
      </c>
      <c r="BR3" s="59"/>
      <c r="BS3" s="340"/>
      <c r="BT3" s="340"/>
      <c r="BU3" s="57"/>
      <c r="BV3" s="57"/>
      <c r="BW3" s="57"/>
      <c r="BX3" s="57"/>
      <c r="BY3" s="57"/>
      <c r="BZ3" s="57"/>
      <c r="CA3" s="59" t="s">
        <v>43</v>
      </c>
      <c r="CC3" s="340"/>
      <c r="CD3" s="340"/>
      <c r="CE3" s="57"/>
      <c r="CF3" s="57"/>
      <c r="CG3" s="57"/>
      <c r="CH3" s="57"/>
      <c r="CI3" s="57"/>
      <c r="CJ3" s="57"/>
      <c r="CK3" s="59" t="s">
        <v>43</v>
      </c>
      <c r="CL3" s="340"/>
      <c r="CM3" s="340"/>
      <c r="CN3" s="57"/>
      <c r="CO3" s="57"/>
      <c r="CP3" s="57"/>
      <c r="CQ3" s="57"/>
      <c r="CR3" s="57"/>
      <c r="CS3" s="57"/>
      <c r="CT3" s="59" t="s">
        <v>43</v>
      </c>
      <c r="CU3" s="59"/>
      <c r="CV3" s="340"/>
      <c r="CW3" s="340"/>
      <c r="CX3" s="57"/>
      <c r="CY3" s="57"/>
      <c r="CZ3" s="57"/>
      <c r="DA3" s="57"/>
      <c r="DB3" s="57"/>
      <c r="DC3" s="57"/>
      <c r="DD3" s="59" t="s">
        <v>43</v>
      </c>
      <c r="DF3" s="340"/>
      <c r="DG3" s="340"/>
      <c r="DH3" s="57"/>
      <c r="DI3" s="57"/>
      <c r="DJ3" s="57"/>
      <c r="DK3" s="57"/>
      <c r="DL3" s="57"/>
      <c r="DM3" s="57"/>
      <c r="DN3" s="59" t="s">
        <v>43</v>
      </c>
      <c r="DO3" s="1"/>
      <c r="DP3" s="57"/>
      <c r="DQ3" s="6"/>
      <c r="DR3" s="57"/>
      <c r="DS3" s="57"/>
      <c r="DV3" s="4"/>
      <c r="DW3" s="60" t="s">
        <v>86</v>
      </c>
    </row>
    <row r="4" spans="31:127" ht="13.5">
      <c r="AE4" s="341" t="s">
        <v>42</v>
      </c>
      <c r="AF4" s="342" t="s">
        <v>41</v>
      </c>
      <c r="AG4" s="343" t="s">
        <v>40</v>
      </c>
      <c r="AH4" s="344"/>
      <c r="AI4" s="344"/>
      <c r="AJ4" s="344"/>
      <c r="AK4" s="344"/>
      <c r="AL4" s="344"/>
      <c r="AM4" s="332" t="s">
        <v>39</v>
      </c>
      <c r="AN4" s="29"/>
      <c r="AO4" s="341" t="s">
        <v>42</v>
      </c>
      <c r="AP4" s="342" t="s">
        <v>41</v>
      </c>
      <c r="AQ4" s="343" t="s">
        <v>40</v>
      </c>
      <c r="AR4" s="344"/>
      <c r="AS4" s="344"/>
      <c r="AT4" s="344"/>
      <c r="AU4" s="344"/>
      <c r="AV4" s="344"/>
      <c r="AW4" s="332" t="s">
        <v>39</v>
      </c>
      <c r="AX4" s="29"/>
      <c r="AY4" s="97" t="s">
        <v>42</v>
      </c>
      <c r="AZ4" s="173" t="s">
        <v>41</v>
      </c>
      <c r="BA4" s="54" t="s">
        <v>40</v>
      </c>
      <c r="BB4" s="55"/>
      <c r="BC4" s="55"/>
      <c r="BD4" s="55"/>
      <c r="BE4" s="55"/>
      <c r="BF4" s="62"/>
      <c r="BG4" s="20" t="s">
        <v>39</v>
      </c>
      <c r="BR4" s="29"/>
      <c r="BS4" s="341" t="s">
        <v>42</v>
      </c>
      <c r="BT4" s="342" t="s">
        <v>41</v>
      </c>
      <c r="BU4" s="343" t="s">
        <v>40</v>
      </c>
      <c r="BV4" s="344"/>
      <c r="BW4" s="344"/>
      <c r="BX4" s="344"/>
      <c r="BY4" s="344"/>
      <c r="BZ4" s="344"/>
      <c r="CA4" s="332" t="s">
        <v>39</v>
      </c>
      <c r="CC4" s="341" t="s">
        <v>42</v>
      </c>
      <c r="CD4" s="342" t="s">
        <v>41</v>
      </c>
      <c r="CE4" s="343" t="s">
        <v>40</v>
      </c>
      <c r="CF4" s="344"/>
      <c r="CG4" s="344"/>
      <c r="CH4" s="344"/>
      <c r="CI4" s="344"/>
      <c r="CJ4" s="344"/>
      <c r="CK4" s="332" t="s">
        <v>39</v>
      </c>
      <c r="CL4" s="341" t="s">
        <v>42</v>
      </c>
      <c r="CM4" s="342" t="s">
        <v>41</v>
      </c>
      <c r="CN4" s="343" t="s">
        <v>40</v>
      </c>
      <c r="CO4" s="344"/>
      <c r="CP4" s="344"/>
      <c r="CQ4" s="344"/>
      <c r="CR4" s="344"/>
      <c r="CS4" s="344"/>
      <c r="CT4" s="332" t="s">
        <v>39</v>
      </c>
      <c r="CU4" s="29"/>
      <c r="CV4" s="341" t="s">
        <v>42</v>
      </c>
      <c r="CW4" s="342" t="s">
        <v>41</v>
      </c>
      <c r="CX4" s="343" t="s">
        <v>40</v>
      </c>
      <c r="CY4" s="344"/>
      <c r="CZ4" s="344"/>
      <c r="DA4" s="344"/>
      <c r="DB4" s="344"/>
      <c r="DC4" s="344"/>
      <c r="DD4" s="332" t="s">
        <v>39</v>
      </c>
      <c r="DF4" s="341" t="s">
        <v>42</v>
      </c>
      <c r="DG4" s="342" t="s">
        <v>41</v>
      </c>
      <c r="DH4" s="343" t="s">
        <v>40</v>
      </c>
      <c r="DI4" s="344"/>
      <c r="DJ4" s="344"/>
      <c r="DK4" s="344"/>
      <c r="DL4" s="344"/>
      <c r="DM4" s="344"/>
      <c r="DN4" s="332" t="s">
        <v>39</v>
      </c>
      <c r="DO4" s="97" t="s">
        <v>42</v>
      </c>
      <c r="DP4" s="173" t="s">
        <v>41</v>
      </c>
      <c r="DQ4" s="54" t="s">
        <v>40</v>
      </c>
      <c r="DR4" s="55"/>
      <c r="DS4" s="55"/>
      <c r="DT4" s="55"/>
      <c r="DU4" s="55"/>
      <c r="DV4" s="62"/>
      <c r="DW4" s="20" t="s">
        <v>39</v>
      </c>
    </row>
    <row r="5" spans="31:127" ht="13.5">
      <c r="AE5" s="341"/>
      <c r="AF5" s="342"/>
      <c r="AG5" s="342" t="s">
        <v>38</v>
      </c>
      <c r="AH5" s="342" t="s">
        <v>37</v>
      </c>
      <c r="AI5" s="342" t="s">
        <v>36</v>
      </c>
      <c r="AJ5" s="342" t="s">
        <v>35</v>
      </c>
      <c r="AK5" s="342"/>
      <c r="AL5" s="343"/>
      <c r="AM5" s="333"/>
      <c r="AN5" s="123"/>
      <c r="AO5" s="341"/>
      <c r="AP5" s="342"/>
      <c r="AQ5" s="342" t="s">
        <v>38</v>
      </c>
      <c r="AR5" s="342" t="s">
        <v>37</v>
      </c>
      <c r="AS5" s="342" t="s">
        <v>36</v>
      </c>
      <c r="AT5" s="342" t="s">
        <v>35</v>
      </c>
      <c r="AU5" s="342"/>
      <c r="AV5" s="343"/>
      <c r="AW5" s="333"/>
      <c r="AX5" s="123"/>
      <c r="AY5" s="56"/>
      <c r="AZ5" s="174"/>
      <c r="BA5" s="173" t="s">
        <v>38</v>
      </c>
      <c r="BB5" s="173" t="s">
        <v>37</v>
      </c>
      <c r="BC5" s="173" t="s">
        <v>36</v>
      </c>
      <c r="BD5" s="54" t="s">
        <v>35</v>
      </c>
      <c r="BE5" s="55"/>
      <c r="BF5" s="62"/>
      <c r="BG5" s="28"/>
      <c r="BR5" s="123"/>
      <c r="BS5" s="341"/>
      <c r="BT5" s="342"/>
      <c r="BU5" s="342" t="s">
        <v>38</v>
      </c>
      <c r="BV5" s="342" t="s">
        <v>37</v>
      </c>
      <c r="BW5" s="342" t="s">
        <v>36</v>
      </c>
      <c r="BX5" s="342" t="s">
        <v>35</v>
      </c>
      <c r="BY5" s="342"/>
      <c r="BZ5" s="343"/>
      <c r="CA5" s="333"/>
      <c r="CC5" s="341"/>
      <c r="CD5" s="342"/>
      <c r="CE5" s="342" t="s">
        <v>38</v>
      </c>
      <c r="CF5" s="342" t="s">
        <v>37</v>
      </c>
      <c r="CG5" s="342" t="s">
        <v>36</v>
      </c>
      <c r="CH5" s="342" t="s">
        <v>35</v>
      </c>
      <c r="CI5" s="342"/>
      <c r="CJ5" s="343"/>
      <c r="CK5" s="333"/>
      <c r="CL5" s="341"/>
      <c r="CM5" s="342"/>
      <c r="CN5" s="342" t="s">
        <v>38</v>
      </c>
      <c r="CO5" s="342" t="s">
        <v>37</v>
      </c>
      <c r="CP5" s="342" t="s">
        <v>36</v>
      </c>
      <c r="CQ5" s="342" t="s">
        <v>35</v>
      </c>
      <c r="CR5" s="342"/>
      <c r="CS5" s="343"/>
      <c r="CT5" s="333"/>
      <c r="CU5" s="123"/>
      <c r="CV5" s="341"/>
      <c r="CW5" s="342"/>
      <c r="CX5" s="342" t="s">
        <v>38</v>
      </c>
      <c r="CY5" s="342" t="s">
        <v>37</v>
      </c>
      <c r="CZ5" s="342" t="s">
        <v>36</v>
      </c>
      <c r="DA5" s="342" t="s">
        <v>35</v>
      </c>
      <c r="DB5" s="342"/>
      <c r="DC5" s="343"/>
      <c r="DD5" s="333"/>
      <c r="DF5" s="341"/>
      <c r="DG5" s="342"/>
      <c r="DH5" s="342" t="s">
        <v>38</v>
      </c>
      <c r="DI5" s="342" t="s">
        <v>37</v>
      </c>
      <c r="DJ5" s="342" t="s">
        <v>36</v>
      </c>
      <c r="DK5" s="342" t="s">
        <v>35</v>
      </c>
      <c r="DL5" s="342"/>
      <c r="DM5" s="343"/>
      <c r="DN5" s="333"/>
      <c r="DO5" s="56"/>
      <c r="DP5" s="174"/>
      <c r="DQ5" s="173" t="s">
        <v>38</v>
      </c>
      <c r="DR5" s="173" t="s">
        <v>37</v>
      </c>
      <c r="DS5" s="173" t="s">
        <v>36</v>
      </c>
      <c r="DT5" s="54" t="s">
        <v>35</v>
      </c>
      <c r="DU5" s="55"/>
      <c r="DV5" s="62"/>
      <c r="DW5" s="28"/>
    </row>
    <row r="6" spans="31:127" ht="13.5">
      <c r="AE6" s="341"/>
      <c r="AF6" s="342"/>
      <c r="AG6" s="342"/>
      <c r="AH6" s="342"/>
      <c r="AI6" s="342"/>
      <c r="AJ6" s="63" t="s">
        <v>34</v>
      </c>
      <c r="AK6" s="63" t="s">
        <v>33</v>
      </c>
      <c r="AL6" s="54" t="s">
        <v>32</v>
      </c>
      <c r="AM6" s="334"/>
      <c r="AN6" s="123"/>
      <c r="AO6" s="341"/>
      <c r="AP6" s="342"/>
      <c r="AQ6" s="342"/>
      <c r="AR6" s="342"/>
      <c r="AS6" s="342"/>
      <c r="AT6" s="63" t="s">
        <v>34</v>
      </c>
      <c r="AU6" s="63" t="s">
        <v>33</v>
      </c>
      <c r="AV6" s="54" t="s">
        <v>32</v>
      </c>
      <c r="AW6" s="334"/>
      <c r="AX6" s="123"/>
      <c r="AY6" s="96"/>
      <c r="AZ6" s="175"/>
      <c r="BA6" s="175"/>
      <c r="BB6" s="175"/>
      <c r="BC6" s="175"/>
      <c r="BD6" s="63" t="s">
        <v>34</v>
      </c>
      <c r="BE6" s="63" t="s">
        <v>33</v>
      </c>
      <c r="BF6" s="63" t="s">
        <v>32</v>
      </c>
      <c r="BG6" s="176"/>
      <c r="BR6" s="123"/>
      <c r="BS6" s="341"/>
      <c r="BT6" s="342"/>
      <c r="BU6" s="342"/>
      <c r="BV6" s="342"/>
      <c r="BW6" s="342"/>
      <c r="BX6" s="63" t="s">
        <v>34</v>
      </c>
      <c r="BY6" s="63" t="s">
        <v>33</v>
      </c>
      <c r="BZ6" s="54" t="s">
        <v>32</v>
      </c>
      <c r="CA6" s="334"/>
      <c r="CC6" s="341"/>
      <c r="CD6" s="342"/>
      <c r="CE6" s="342"/>
      <c r="CF6" s="342"/>
      <c r="CG6" s="342"/>
      <c r="CH6" s="63" t="s">
        <v>34</v>
      </c>
      <c r="CI6" s="63" t="s">
        <v>33</v>
      </c>
      <c r="CJ6" s="54" t="s">
        <v>32</v>
      </c>
      <c r="CK6" s="334"/>
      <c r="CL6" s="341"/>
      <c r="CM6" s="342"/>
      <c r="CN6" s="342"/>
      <c r="CO6" s="342"/>
      <c r="CP6" s="342"/>
      <c r="CQ6" s="63" t="s">
        <v>34</v>
      </c>
      <c r="CR6" s="63" t="s">
        <v>33</v>
      </c>
      <c r="CS6" s="54" t="s">
        <v>32</v>
      </c>
      <c r="CT6" s="334"/>
      <c r="CU6" s="123"/>
      <c r="CV6" s="341"/>
      <c r="CW6" s="342"/>
      <c r="CX6" s="342"/>
      <c r="CY6" s="342"/>
      <c r="CZ6" s="342"/>
      <c r="DA6" s="63" t="s">
        <v>34</v>
      </c>
      <c r="DB6" s="63" t="s">
        <v>33</v>
      </c>
      <c r="DC6" s="54" t="s">
        <v>32</v>
      </c>
      <c r="DD6" s="334"/>
      <c r="DF6" s="341"/>
      <c r="DG6" s="342"/>
      <c r="DH6" s="342"/>
      <c r="DI6" s="342"/>
      <c r="DJ6" s="342"/>
      <c r="DK6" s="63" t="s">
        <v>34</v>
      </c>
      <c r="DL6" s="63" t="s">
        <v>33</v>
      </c>
      <c r="DM6" s="54" t="s">
        <v>32</v>
      </c>
      <c r="DN6" s="334"/>
      <c r="DO6" s="96"/>
      <c r="DP6" s="175"/>
      <c r="DQ6" s="175"/>
      <c r="DR6" s="175"/>
      <c r="DS6" s="175"/>
      <c r="DT6" s="63" t="s">
        <v>34</v>
      </c>
      <c r="DU6" s="63" t="s">
        <v>33</v>
      </c>
      <c r="DV6" s="63" t="s">
        <v>32</v>
      </c>
      <c r="DW6" s="176"/>
    </row>
    <row r="7" spans="31:127" ht="13.5">
      <c r="AE7" s="21"/>
      <c r="AF7" s="20"/>
      <c r="AG7" s="29"/>
      <c r="AH7" s="21"/>
      <c r="AI7" s="21"/>
      <c r="AJ7" s="21"/>
      <c r="AK7" s="21"/>
      <c r="AL7" s="21"/>
      <c r="AM7" s="29"/>
      <c r="AN7" s="29"/>
      <c r="AO7" s="21"/>
      <c r="AP7" s="20"/>
      <c r="AQ7" s="29"/>
      <c r="AR7" s="21"/>
      <c r="AS7" s="21"/>
      <c r="AT7" s="21"/>
      <c r="AU7" s="21"/>
      <c r="AV7" s="21"/>
      <c r="AW7" s="29"/>
      <c r="AX7" s="29"/>
      <c r="AY7" s="21"/>
      <c r="AZ7" s="20"/>
      <c r="BA7" s="29"/>
      <c r="BB7" s="21"/>
      <c r="BC7" s="21"/>
      <c r="BD7" s="21"/>
      <c r="BE7" s="29"/>
      <c r="BF7" s="21"/>
      <c r="BG7" s="21"/>
      <c r="BR7" s="29"/>
      <c r="BS7" s="21"/>
      <c r="BT7" s="20"/>
      <c r="BU7" s="29"/>
      <c r="BV7" s="21"/>
      <c r="BW7" s="21"/>
      <c r="BX7" s="21"/>
      <c r="BY7" s="21"/>
      <c r="BZ7" s="21"/>
      <c r="CA7" s="29"/>
      <c r="CC7" s="21"/>
      <c r="CD7" s="20"/>
      <c r="CE7" s="29"/>
      <c r="CF7" s="21"/>
      <c r="CG7" s="21"/>
      <c r="CH7" s="21"/>
      <c r="CI7" s="21"/>
      <c r="CJ7" s="21"/>
      <c r="CK7" s="29"/>
      <c r="CL7" s="21"/>
      <c r="CM7" s="20"/>
      <c r="CN7" s="29"/>
      <c r="CO7" s="21"/>
      <c r="CP7" s="21"/>
      <c r="CQ7" s="21"/>
      <c r="CR7" s="21"/>
      <c r="CS7" s="21"/>
      <c r="CT7" s="29"/>
      <c r="CU7" s="29"/>
      <c r="CV7" s="21"/>
      <c r="CW7" s="20"/>
      <c r="CX7" s="29"/>
      <c r="CY7" s="21"/>
      <c r="CZ7" s="21"/>
      <c r="DA7" s="21"/>
      <c r="DB7" s="21"/>
      <c r="DC7" s="21"/>
      <c r="DD7" s="29"/>
      <c r="DF7" s="21"/>
      <c r="DG7" s="20"/>
      <c r="DH7" s="29"/>
      <c r="DI7" s="21"/>
      <c r="DJ7" s="21"/>
      <c r="DK7" s="21"/>
      <c r="DL7" s="21"/>
      <c r="DM7" s="21"/>
      <c r="DN7" s="29"/>
      <c r="DO7" s="21"/>
      <c r="DP7" s="20"/>
      <c r="DQ7" s="29"/>
      <c r="DR7" s="21"/>
      <c r="DS7" s="21"/>
      <c r="DT7" s="21"/>
      <c r="DU7" s="29"/>
      <c r="DV7" s="21"/>
      <c r="DW7" s="21"/>
    </row>
    <row r="8" spans="31:127" ht="13.5" customHeight="1" hidden="1">
      <c r="AE8" s="32" t="s">
        <v>31</v>
      </c>
      <c r="AF8" s="65">
        <v>37982</v>
      </c>
      <c r="AG8" s="66">
        <v>30197</v>
      </c>
      <c r="AH8" s="66">
        <v>5048</v>
      </c>
      <c r="AI8" s="66">
        <v>11791</v>
      </c>
      <c r="AJ8" s="66">
        <v>13358</v>
      </c>
      <c r="AK8" s="66">
        <v>3548</v>
      </c>
      <c r="AL8" s="66">
        <v>9810</v>
      </c>
      <c r="AM8" s="66">
        <v>7785</v>
      </c>
      <c r="AN8" s="66"/>
      <c r="AO8" s="32" t="s">
        <v>31</v>
      </c>
      <c r="AP8" s="65">
        <v>37982</v>
      </c>
      <c r="AQ8" s="66">
        <v>30197</v>
      </c>
      <c r="AR8" s="66">
        <v>5048</v>
      </c>
      <c r="AS8" s="66">
        <v>11791</v>
      </c>
      <c r="AT8" s="66">
        <v>13358</v>
      </c>
      <c r="AU8" s="66">
        <v>3548</v>
      </c>
      <c r="AV8" s="66">
        <v>9810</v>
      </c>
      <c r="AW8" s="66">
        <v>7785</v>
      </c>
      <c r="AX8" s="66"/>
      <c r="AY8" s="32" t="s">
        <v>31</v>
      </c>
      <c r="AZ8" s="67">
        <v>13049</v>
      </c>
      <c r="BA8" s="68">
        <v>11585</v>
      </c>
      <c r="BB8" s="68">
        <v>4620</v>
      </c>
      <c r="BC8" s="68">
        <v>2725</v>
      </c>
      <c r="BD8" s="68">
        <v>4240</v>
      </c>
      <c r="BE8" s="68">
        <v>1214</v>
      </c>
      <c r="BF8" s="68">
        <v>3026</v>
      </c>
      <c r="BG8" s="68">
        <v>1464</v>
      </c>
      <c r="BR8" s="66"/>
      <c r="BS8" s="32" t="s">
        <v>31</v>
      </c>
      <c r="BT8" s="65">
        <v>37982</v>
      </c>
      <c r="BU8" s="66">
        <v>30197</v>
      </c>
      <c r="BV8" s="66">
        <v>5048</v>
      </c>
      <c r="BW8" s="66">
        <v>11791</v>
      </c>
      <c r="BX8" s="66">
        <v>13358</v>
      </c>
      <c r="BY8" s="66">
        <v>3548</v>
      </c>
      <c r="BZ8" s="66">
        <v>9810</v>
      </c>
      <c r="CA8" s="66">
        <v>7785</v>
      </c>
      <c r="CC8" s="32" t="s">
        <v>31</v>
      </c>
      <c r="CD8" s="65">
        <v>37982</v>
      </c>
      <c r="CE8" s="66">
        <v>30197</v>
      </c>
      <c r="CF8" s="66">
        <v>5048</v>
      </c>
      <c r="CG8" s="66">
        <v>11791</v>
      </c>
      <c r="CH8" s="66">
        <v>13358</v>
      </c>
      <c r="CI8" s="66">
        <v>3548</v>
      </c>
      <c r="CJ8" s="66">
        <v>9810</v>
      </c>
      <c r="CK8" s="66">
        <v>7785</v>
      </c>
      <c r="CL8" s="32" t="s">
        <v>31</v>
      </c>
      <c r="CM8" s="65">
        <v>37982</v>
      </c>
      <c r="CN8" s="66">
        <v>30197</v>
      </c>
      <c r="CO8" s="66">
        <v>5048</v>
      </c>
      <c r="CP8" s="66">
        <v>11791</v>
      </c>
      <c r="CQ8" s="66">
        <v>13358</v>
      </c>
      <c r="CR8" s="66">
        <v>3548</v>
      </c>
      <c r="CS8" s="66">
        <v>9810</v>
      </c>
      <c r="CT8" s="66">
        <v>7785</v>
      </c>
      <c r="CU8" s="66"/>
      <c r="CV8" s="32" t="s">
        <v>31</v>
      </c>
      <c r="CW8" s="65">
        <v>37982</v>
      </c>
      <c r="CX8" s="66">
        <v>30197</v>
      </c>
      <c r="CY8" s="66">
        <v>5048</v>
      </c>
      <c r="CZ8" s="66">
        <v>11791</v>
      </c>
      <c r="DA8" s="66">
        <v>13358</v>
      </c>
      <c r="DB8" s="66">
        <v>3548</v>
      </c>
      <c r="DC8" s="66">
        <v>9810</v>
      </c>
      <c r="DD8" s="66">
        <v>7785</v>
      </c>
      <c r="DF8" s="32" t="s">
        <v>31</v>
      </c>
      <c r="DG8" s="65">
        <v>37982</v>
      </c>
      <c r="DH8" s="66">
        <v>30197</v>
      </c>
      <c r="DI8" s="66">
        <v>5048</v>
      </c>
      <c r="DJ8" s="66">
        <v>11791</v>
      </c>
      <c r="DK8" s="66">
        <v>13358</v>
      </c>
      <c r="DL8" s="66">
        <v>3548</v>
      </c>
      <c r="DM8" s="66">
        <v>9810</v>
      </c>
      <c r="DN8" s="66">
        <v>7785</v>
      </c>
      <c r="DO8" s="32" t="s">
        <v>31</v>
      </c>
      <c r="DP8" s="67">
        <v>13049</v>
      </c>
      <c r="DQ8" s="68">
        <v>11585</v>
      </c>
      <c r="DR8" s="68">
        <v>4620</v>
      </c>
      <c r="DS8" s="68">
        <v>2725</v>
      </c>
      <c r="DT8" s="68">
        <v>4240</v>
      </c>
      <c r="DU8" s="68">
        <v>1214</v>
      </c>
      <c r="DV8" s="68">
        <v>3026</v>
      </c>
      <c r="DW8" s="68">
        <v>1464</v>
      </c>
    </row>
    <row r="9" spans="31:127" ht="13.5" customHeight="1" hidden="1">
      <c r="AE9" s="32" t="s">
        <v>202</v>
      </c>
      <c r="AF9" s="65">
        <v>33031</v>
      </c>
      <c r="AG9" s="66">
        <v>21956</v>
      </c>
      <c r="AH9" s="66">
        <v>4590</v>
      </c>
      <c r="AI9" s="66">
        <v>8409</v>
      </c>
      <c r="AJ9" s="66">
        <v>8957</v>
      </c>
      <c r="AK9" s="66">
        <v>4327</v>
      </c>
      <c r="AL9" s="66">
        <v>4630</v>
      </c>
      <c r="AM9" s="66">
        <v>11075</v>
      </c>
      <c r="AN9" s="66"/>
      <c r="AO9" s="32" t="s">
        <v>202</v>
      </c>
      <c r="AP9" s="65">
        <v>33031</v>
      </c>
      <c r="AQ9" s="66">
        <v>21956</v>
      </c>
      <c r="AR9" s="66">
        <v>4590</v>
      </c>
      <c r="AS9" s="66">
        <v>8409</v>
      </c>
      <c r="AT9" s="66">
        <v>8957</v>
      </c>
      <c r="AU9" s="66">
        <v>4327</v>
      </c>
      <c r="AV9" s="66">
        <v>4630</v>
      </c>
      <c r="AW9" s="66">
        <v>11075</v>
      </c>
      <c r="AX9" s="66"/>
      <c r="AY9" s="32" t="s">
        <v>202</v>
      </c>
      <c r="AZ9" s="67">
        <v>9782</v>
      </c>
      <c r="BA9" s="68">
        <v>7408</v>
      </c>
      <c r="BB9" s="68">
        <v>3424</v>
      </c>
      <c r="BC9" s="68">
        <v>1686</v>
      </c>
      <c r="BD9" s="68">
        <v>2298</v>
      </c>
      <c r="BE9" s="68">
        <v>1180</v>
      </c>
      <c r="BF9" s="68">
        <v>1118</v>
      </c>
      <c r="BG9" s="68">
        <v>2374</v>
      </c>
      <c r="BR9" s="66"/>
      <c r="BS9" s="32" t="s">
        <v>202</v>
      </c>
      <c r="BT9" s="65">
        <v>33031</v>
      </c>
      <c r="BU9" s="66">
        <v>21956</v>
      </c>
      <c r="BV9" s="66">
        <v>4590</v>
      </c>
      <c r="BW9" s="66">
        <v>8409</v>
      </c>
      <c r="BX9" s="66">
        <v>8957</v>
      </c>
      <c r="BY9" s="66">
        <v>4327</v>
      </c>
      <c r="BZ9" s="66">
        <v>4630</v>
      </c>
      <c r="CA9" s="66">
        <v>11075</v>
      </c>
      <c r="CC9" s="32" t="s">
        <v>202</v>
      </c>
      <c r="CD9" s="65">
        <v>33031</v>
      </c>
      <c r="CE9" s="66">
        <v>21956</v>
      </c>
      <c r="CF9" s="66">
        <v>4590</v>
      </c>
      <c r="CG9" s="66">
        <v>8409</v>
      </c>
      <c r="CH9" s="66">
        <v>8957</v>
      </c>
      <c r="CI9" s="66">
        <v>4327</v>
      </c>
      <c r="CJ9" s="66">
        <v>4630</v>
      </c>
      <c r="CK9" s="66">
        <v>11075</v>
      </c>
      <c r="CL9" s="32" t="s">
        <v>202</v>
      </c>
      <c r="CM9" s="65">
        <v>33031</v>
      </c>
      <c r="CN9" s="66">
        <v>21956</v>
      </c>
      <c r="CO9" s="66">
        <v>4590</v>
      </c>
      <c r="CP9" s="66">
        <v>8409</v>
      </c>
      <c r="CQ9" s="66">
        <v>8957</v>
      </c>
      <c r="CR9" s="66">
        <v>4327</v>
      </c>
      <c r="CS9" s="66">
        <v>4630</v>
      </c>
      <c r="CT9" s="66">
        <v>11075</v>
      </c>
      <c r="CU9" s="66"/>
      <c r="CV9" s="32" t="s">
        <v>202</v>
      </c>
      <c r="CW9" s="65">
        <v>33031</v>
      </c>
      <c r="CX9" s="66">
        <v>21956</v>
      </c>
      <c r="CY9" s="66">
        <v>4590</v>
      </c>
      <c r="CZ9" s="66">
        <v>8409</v>
      </c>
      <c r="DA9" s="66">
        <v>8957</v>
      </c>
      <c r="DB9" s="66">
        <v>4327</v>
      </c>
      <c r="DC9" s="66">
        <v>4630</v>
      </c>
      <c r="DD9" s="66">
        <v>11075</v>
      </c>
      <c r="DF9" s="32" t="s">
        <v>202</v>
      </c>
      <c r="DG9" s="65">
        <v>33031</v>
      </c>
      <c r="DH9" s="66">
        <v>21956</v>
      </c>
      <c r="DI9" s="66">
        <v>4590</v>
      </c>
      <c r="DJ9" s="66">
        <v>8409</v>
      </c>
      <c r="DK9" s="66">
        <v>8957</v>
      </c>
      <c r="DL9" s="66">
        <v>4327</v>
      </c>
      <c r="DM9" s="66">
        <v>4630</v>
      </c>
      <c r="DN9" s="66">
        <v>11075</v>
      </c>
      <c r="DO9" s="32" t="s">
        <v>202</v>
      </c>
      <c r="DP9" s="67">
        <v>9782</v>
      </c>
      <c r="DQ9" s="68">
        <v>7408</v>
      </c>
      <c r="DR9" s="68">
        <v>3424</v>
      </c>
      <c r="DS9" s="68">
        <v>1686</v>
      </c>
      <c r="DT9" s="68">
        <v>2298</v>
      </c>
      <c r="DU9" s="68">
        <v>1180</v>
      </c>
      <c r="DV9" s="68">
        <v>1118</v>
      </c>
      <c r="DW9" s="68">
        <v>2374</v>
      </c>
    </row>
    <row r="10" spans="31:127" ht="13.5" customHeight="1" hidden="1">
      <c r="AE10" s="32" t="s">
        <v>447</v>
      </c>
      <c r="AF10" s="65">
        <v>35719</v>
      </c>
      <c r="AG10" s="66">
        <v>24182</v>
      </c>
      <c r="AH10" s="66">
        <v>2848</v>
      </c>
      <c r="AI10" s="66">
        <v>7662</v>
      </c>
      <c r="AJ10" s="66">
        <v>13672</v>
      </c>
      <c r="AK10" s="66">
        <v>5187</v>
      </c>
      <c r="AL10" s="66">
        <v>8485</v>
      </c>
      <c r="AM10" s="66">
        <v>11537</v>
      </c>
      <c r="AN10" s="66"/>
      <c r="AO10" s="32" t="s">
        <v>447</v>
      </c>
      <c r="AP10" s="65">
        <v>35719</v>
      </c>
      <c r="AQ10" s="66">
        <v>24182</v>
      </c>
      <c r="AR10" s="66">
        <v>2848</v>
      </c>
      <c r="AS10" s="66">
        <v>7662</v>
      </c>
      <c r="AT10" s="66">
        <v>13672</v>
      </c>
      <c r="AU10" s="66">
        <v>5187</v>
      </c>
      <c r="AV10" s="66">
        <v>8485</v>
      </c>
      <c r="AW10" s="66">
        <v>11537</v>
      </c>
      <c r="AX10" s="66"/>
      <c r="AY10" s="32" t="s">
        <v>447</v>
      </c>
      <c r="AZ10" s="67">
        <v>8928</v>
      </c>
      <c r="BA10" s="68">
        <v>6701</v>
      </c>
      <c r="BB10" s="68">
        <v>2230</v>
      </c>
      <c r="BC10" s="68">
        <v>1517</v>
      </c>
      <c r="BD10" s="68">
        <v>2954</v>
      </c>
      <c r="BE10" s="68">
        <v>1326</v>
      </c>
      <c r="BF10" s="68">
        <v>1628</v>
      </c>
      <c r="BG10" s="68">
        <v>2227</v>
      </c>
      <c r="BR10" s="66"/>
      <c r="BS10" s="32" t="s">
        <v>447</v>
      </c>
      <c r="BT10" s="65">
        <v>35719</v>
      </c>
      <c r="BU10" s="66">
        <v>24182</v>
      </c>
      <c r="BV10" s="66">
        <v>2848</v>
      </c>
      <c r="BW10" s="66">
        <v>7662</v>
      </c>
      <c r="BX10" s="66">
        <v>13672</v>
      </c>
      <c r="BY10" s="66">
        <v>5187</v>
      </c>
      <c r="BZ10" s="66">
        <v>8485</v>
      </c>
      <c r="CA10" s="66">
        <v>11537</v>
      </c>
      <c r="CC10" s="32" t="s">
        <v>447</v>
      </c>
      <c r="CD10" s="65">
        <v>35719</v>
      </c>
      <c r="CE10" s="66">
        <v>24182</v>
      </c>
      <c r="CF10" s="66">
        <v>2848</v>
      </c>
      <c r="CG10" s="66">
        <v>7662</v>
      </c>
      <c r="CH10" s="66">
        <v>13672</v>
      </c>
      <c r="CI10" s="66">
        <v>5187</v>
      </c>
      <c r="CJ10" s="66">
        <v>8485</v>
      </c>
      <c r="CK10" s="66">
        <v>11537</v>
      </c>
      <c r="CL10" s="32" t="s">
        <v>447</v>
      </c>
      <c r="CM10" s="65">
        <v>35719</v>
      </c>
      <c r="CN10" s="66">
        <v>24182</v>
      </c>
      <c r="CO10" s="66">
        <v>2848</v>
      </c>
      <c r="CP10" s="66">
        <v>7662</v>
      </c>
      <c r="CQ10" s="66">
        <v>13672</v>
      </c>
      <c r="CR10" s="66">
        <v>5187</v>
      </c>
      <c r="CS10" s="66">
        <v>8485</v>
      </c>
      <c r="CT10" s="66">
        <v>11537</v>
      </c>
      <c r="CU10" s="66"/>
      <c r="CV10" s="32" t="s">
        <v>447</v>
      </c>
      <c r="CW10" s="65">
        <v>35719</v>
      </c>
      <c r="CX10" s="66">
        <v>24182</v>
      </c>
      <c r="CY10" s="66">
        <v>2848</v>
      </c>
      <c r="CZ10" s="66">
        <v>7662</v>
      </c>
      <c r="DA10" s="66">
        <v>13672</v>
      </c>
      <c r="DB10" s="66">
        <v>5187</v>
      </c>
      <c r="DC10" s="66">
        <v>8485</v>
      </c>
      <c r="DD10" s="66">
        <v>11537</v>
      </c>
      <c r="DF10" s="32" t="s">
        <v>447</v>
      </c>
      <c r="DG10" s="65">
        <v>35719</v>
      </c>
      <c r="DH10" s="66">
        <v>24182</v>
      </c>
      <c r="DI10" s="66">
        <v>2848</v>
      </c>
      <c r="DJ10" s="66">
        <v>7662</v>
      </c>
      <c r="DK10" s="66">
        <v>13672</v>
      </c>
      <c r="DL10" s="66">
        <v>5187</v>
      </c>
      <c r="DM10" s="66">
        <v>8485</v>
      </c>
      <c r="DN10" s="66">
        <v>11537</v>
      </c>
      <c r="DO10" s="32" t="s">
        <v>447</v>
      </c>
      <c r="DP10" s="67">
        <v>8928</v>
      </c>
      <c r="DQ10" s="68">
        <v>6701</v>
      </c>
      <c r="DR10" s="68">
        <v>2230</v>
      </c>
      <c r="DS10" s="68">
        <v>1517</v>
      </c>
      <c r="DT10" s="68">
        <v>2954</v>
      </c>
      <c r="DU10" s="68">
        <v>1326</v>
      </c>
      <c r="DV10" s="68">
        <v>1628</v>
      </c>
      <c r="DW10" s="68">
        <v>2227</v>
      </c>
    </row>
    <row r="11" spans="31:127" ht="13.5" customHeight="1" hidden="1">
      <c r="AE11" s="32" t="s">
        <v>467</v>
      </c>
      <c r="AF11" s="65">
        <v>41833</v>
      </c>
      <c r="AG11" s="66">
        <v>32228</v>
      </c>
      <c r="AH11" s="66">
        <v>2910</v>
      </c>
      <c r="AI11" s="66">
        <v>11939</v>
      </c>
      <c r="AJ11" s="66">
        <v>17379</v>
      </c>
      <c r="AK11" s="66">
        <v>4843</v>
      </c>
      <c r="AL11" s="66">
        <v>12536</v>
      </c>
      <c r="AM11" s="66">
        <v>9605</v>
      </c>
      <c r="AN11" s="66"/>
      <c r="AO11" s="32" t="s">
        <v>467</v>
      </c>
      <c r="AP11" s="65">
        <v>41833</v>
      </c>
      <c r="AQ11" s="66">
        <v>32228</v>
      </c>
      <c r="AR11" s="66">
        <v>2910</v>
      </c>
      <c r="AS11" s="66">
        <v>11939</v>
      </c>
      <c r="AT11" s="66">
        <v>17379</v>
      </c>
      <c r="AU11" s="66">
        <v>4843</v>
      </c>
      <c r="AV11" s="66">
        <v>12536</v>
      </c>
      <c r="AW11" s="66">
        <v>9605</v>
      </c>
      <c r="AX11" s="66"/>
      <c r="AY11" s="32" t="s">
        <v>467</v>
      </c>
      <c r="AZ11" s="67">
        <v>8989</v>
      </c>
      <c r="BA11" s="68">
        <v>7284</v>
      </c>
      <c r="BB11" s="68">
        <v>2449</v>
      </c>
      <c r="BC11" s="68">
        <v>1994</v>
      </c>
      <c r="BD11" s="68">
        <v>2841</v>
      </c>
      <c r="BE11" s="68">
        <v>1202</v>
      </c>
      <c r="BF11" s="68">
        <v>1639</v>
      </c>
      <c r="BG11" s="68">
        <v>1705</v>
      </c>
      <c r="BR11" s="66"/>
      <c r="BS11" s="32" t="s">
        <v>467</v>
      </c>
      <c r="BT11" s="65">
        <v>41833</v>
      </c>
      <c r="BU11" s="66">
        <v>32228</v>
      </c>
      <c r="BV11" s="66">
        <v>2910</v>
      </c>
      <c r="BW11" s="66">
        <v>11939</v>
      </c>
      <c r="BX11" s="66">
        <v>17379</v>
      </c>
      <c r="BY11" s="66">
        <v>4843</v>
      </c>
      <c r="BZ11" s="66">
        <v>12536</v>
      </c>
      <c r="CA11" s="66">
        <v>9605</v>
      </c>
      <c r="CC11" s="32" t="s">
        <v>467</v>
      </c>
      <c r="CD11" s="65">
        <v>41833</v>
      </c>
      <c r="CE11" s="66">
        <v>32228</v>
      </c>
      <c r="CF11" s="66">
        <v>2910</v>
      </c>
      <c r="CG11" s="66">
        <v>11939</v>
      </c>
      <c r="CH11" s="66">
        <v>17379</v>
      </c>
      <c r="CI11" s="66">
        <v>4843</v>
      </c>
      <c r="CJ11" s="66">
        <v>12536</v>
      </c>
      <c r="CK11" s="66">
        <v>9605</v>
      </c>
      <c r="CL11" s="32" t="s">
        <v>467</v>
      </c>
      <c r="CM11" s="65">
        <v>41833</v>
      </c>
      <c r="CN11" s="66">
        <v>32228</v>
      </c>
      <c r="CO11" s="66">
        <v>2910</v>
      </c>
      <c r="CP11" s="66">
        <v>11939</v>
      </c>
      <c r="CQ11" s="66">
        <v>17379</v>
      </c>
      <c r="CR11" s="66">
        <v>4843</v>
      </c>
      <c r="CS11" s="66">
        <v>12536</v>
      </c>
      <c r="CT11" s="66">
        <v>9605</v>
      </c>
      <c r="CU11" s="66"/>
      <c r="CV11" s="32" t="s">
        <v>467</v>
      </c>
      <c r="CW11" s="65">
        <v>41833</v>
      </c>
      <c r="CX11" s="66">
        <v>32228</v>
      </c>
      <c r="CY11" s="66">
        <v>2910</v>
      </c>
      <c r="CZ11" s="66">
        <v>11939</v>
      </c>
      <c r="DA11" s="66">
        <v>17379</v>
      </c>
      <c r="DB11" s="66">
        <v>4843</v>
      </c>
      <c r="DC11" s="66">
        <v>12536</v>
      </c>
      <c r="DD11" s="66">
        <v>9605</v>
      </c>
      <c r="DF11" s="32" t="s">
        <v>467</v>
      </c>
      <c r="DG11" s="65">
        <v>41833</v>
      </c>
      <c r="DH11" s="66">
        <v>32228</v>
      </c>
      <c r="DI11" s="66">
        <v>2910</v>
      </c>
      <c r="DJ11" s="66">
        <v>11939</v>
      </c>
      <c r="DK11" s="66">
        <v>17379</v>
      </c>
      <c r="DL11" s="66">
        <v>4843</v>
      </c>
      <c r="DM11" s="66">
        <v>12536</v>
      </c>
      <c r="DN11" s="66">
        <v>9605</v>
      </c>
      <c r="DO11" s="32" t="s">
        <v>467</v>
      </c>
      <c r="DP11" s="67">
        <v>8989</v>
      </c>
      <c r="DQ11" s="68">
        <v>7284</v>
      </c>
      <c r="DR11" s="68">
        <v>2449</v>
      </c>
      <c r="DS11" s="68">
        <v>1994</v>
      </c>
      <c r="DT11" s="68">
        <v>2841</v>
      </c>
      <c r="DU11" s="68">
        <v>1202</v>
      </c>
      <c r="DV11" s="68">
        <v>1639</v>
      </c>
      <c r="DW11" s="68">
        <v>1705</v>
      </c>
    </row>
    <row r="12" spans="31:127" ht="13.5" hidden="1">
      <c r="AE12" s="32" t="s">
        <v>594</v>
      </c>
      <c r="AF12" s="65">
        <v>44978</v>
      </c>
      <c r="AG12" s="66">
        <v>36183</v>
      </c>
      <c r="AH12" s="66">
        <v>3260</v>
      </c>
      <c r="AI12" s="66">
        <v>19318</v>
      </c>
      <c r="AJ12" s="66">
        <v>13605</v>
      </c>
      <c r="AK12" s="66">
        <v>5514</v>
      </c>
      <c r="AL12" s="66">
        <v>8091</v>
      </c>
      <c r="AM12" s="66">
        <v>8795</v>
      </c>
      <c r="AN12" s="66"/>
      <c r="AO12" s="32" t="s">
        <v>594</v>
      </c>
      <c r="AP12" s="65">
        <v>44978</v>
      </c>
      <c r="AQ12" s="66">
        <v>36183</v>
      </c>
      <c r="AR12" s="66">
        <v>3260</v>
      </c>
      <c r="AS12" s="66">
        <v>19318</v>
      </c>
      <c r="AT12" s="66">
        <v>13605</v>
      </c>
      <c r="AU12" s="66">
        <v>5514</v>
      </c>
      <c r="AV12" s="66">
        <v>8091</v>
      </c>
      <c r="AW12" s="66">
        <v>8795</v>
      </c>
      <c r="AX12" s="66"/>
      <c r="AY12" s="32" t="s">
        <v>594</v>
      </c>
      <c r="AZ12" s="67">
        <v>9820</v>
      </c>
      <c r="BA12" s="68">
        <v>8097</v>
      </c>
      <c r="BB12" s="68">
        <v>2523</v>
      </c>
      <c r="BC12" s="68">
        <v>2323</v>
      </c>
      <c r="BD12" s="68">
        <v>3251</v>
      </c>
      <c r="BE12" s="68">
        <v>1621</v>
      </c>
      <c r="BF12" s="68">
        <v>1630</v>
      </c>
      <c r="BG12" s="68">
        <v>1723</v>
      </c>
      <c r="BR12" s="66"/>
      <c r="BS12" s="32" t="s">
        <v>594</v>
      </c>
      <c r="BT12" s="65">
        <v>44978</v>
      </c>
      <c r="BU12" s="66">
        <v>36183</v>
      </c>
      <c r="BV12" s="66">
        <v>3260</v>
      </c>
      <c r="BW12" s="66">
        <v>19318</v>
      </c>
      <c r="BX12" s="66">
        <v>13605</v>
      </c>
      <c r="BY12" s="66">
        <v>5514</v>
      </c>
      <c r="BZ12" s="66">
        <v>8091</v>
      </c>
      <c r="CA12" s="66">
        <v>8795</v>
      </c>
      <c r="CC12" s="32" t="s">
        <v>594</v>
      </c>
      <c r="CD12" s="65">
        <v>44978</v>
      </c>
      <c r="CE12" s="66">
        <v>36183</v>
      </c>
      <c r="CF12" s="66">
        <v>3260</v>
      </c>
      <c r="CG12" s="66">
        <v>19318</v>
      </c>
      <c r="CH12" s="66">
        <v>13605</v>
      </c>
      <c r="CI12" s="66">
        <v>5514</v>
      </c>
      <c r="CJ12" s="66">
        <v>8091</v>
      </c>
      <c r="CK12" s="66">
        <v>8795</v>
      </c>
      <c r="CL12" s="32" t="s">
        <v>594</v>
      </c>
      <c r="CM12" s="65">
        <v>44978</v>
      </c>
      <c r="CN12" s="66">
        <v>36183</v>
      </c>
      <c r="CO12" s="66">
        <v>3260</v>
      </c>
      <c r="CP12" s="66">
        <v>19318</v>
      </c>
      <c r="CQ12" s="66">
        <v>13605</v>
      </c>
      <c r="CR12" s="66">
        <v>5514</v>
      </c>
      <c r="CS12" s="66">
        <v>8091</v>
      </c>
      <c r="CT12" s="66">
        <v>8795</v>
      </c>
      <c r="CU12" s="66"/>
      <c r="CV12" s="32" t="s">
        <v>594</v>
      </c>
      <c r="CW12" s="65">
        <v>44978</v>
      </c>
      <c r="CX12" s="66">
        <v>36183</v>
      </c>
      <c r="CY12" s="66">
        <v>3260</v>
      </c>
      <c r="CZ12" s="66">
        <v>19318</v>
      </c>
      <c r="DA12" s="66">
        <v>13605</v>
      </c>
      <c r="DB12" s="66">
        <v>5514</v>
      </c>
      <c r="DC12" s="66">
        <v>8091</v>
      </c>
      <c r="DD12" s="66">
        <v>8795</v>
      </c>
      <c r="DF12" s="32" t="s">
        <v>594</v>
      </c>
      <c r="DG12" s="65">
        <v>44978</v>
      </c>
      <c r="DH12" s="66">
        <v>36183</v>
      </c>
      <c r="DI12" s="66">
        <v>3260</v>
      </c>
      <c r="DJ12" s="66">
        <v>19318</v>
      </c>
      <c r="DK12" s="66">
        <v>13605</v>
      </c>
      <c r="DL12" s="66">
        <v>5514</v>
      </c>
      <c r="DM12" s="66">
        <v>8091</v>
      </c>
      <c r="DN12" s="66">
        <v>8795</v>
      </c>
      <c r="DO12" s="32" t="s">
        <v>594</v>
      </c>
      <c r="DP12" s="67">
        <v>9820</v>
      </c>
      <c r="DQ12" s="68">
        <v>8097</v>
      </c>
      <c r="DR12" s="68">
        <v>2523</v>
      </c>
      <c r="DS12" s="68">
        <v>2323</v>
      </c>
      <c r="DT12" s="68">
        <v>3251</v>
      </c>
      <c r="DU12" s="68">
        <v>1621</v>
      </c>
      <c r="DV12" s="68">
        <v>1630</v>
      </c>
      <c r="DW12" s="68">
        <v>1723</v>
      </c>
    </row>
    <row r="13" spans="31:127" ht="13.5" hidden="1">
      <c r="AE13" s="69" t="s">
        <v>67</v>
      </c>
      <c r="AF13" s="70">
        <v>30953</v>
      </c>
      <c r="AG13" s="71">
        <v>21787</v>
      </c>
      <c r="AH13" s="71">
        <v>3611</v>
      </c>
      <c r="AI13" s="71">
        <v>3767</v>
      </c>
      <c r="AJ13" s="71">
        <v>14409</v>
      </c>
      <c r="AK13" s="71">
        <v>8898</v>
      </c>
      <c r="AL13" s="71">
        <v>5511</v>
      </c>
      <c r="AM13" s="71">
        <v>9166</v>
      </c>
      <c r="AN13" s="71"/>
      <c r="AO13" s="69" t="s">
        <v>67</v>
      </c>
      <c r="AP13" s="70">
        <v>30953</v>
      </c>
      <c r="AQ13" s="71">
        <v>21787</v>
      </c>
      <c r="AR13" s="71">
        <v>3611</v>
      </c>
      <c r="AS13" s="71">
        <v>3767</v>
      </c>
      <c r="AT13" s="71">
        <v>14409</v>
      </c>
      <c r="AU13" s="71">
        <v>8898</v>
      </c>
      <c r="AV13" s="71">
        <v>5511</v>
      </c>
      <c r="AW13" s="71">
        <v>9166</v>
      </c>
      <c r="AX13" s="71"/>
      <c r="AY13" s="69" t="s">
        <v>67</v>
      </c>
      <c r="AZ13" s="72">
        <v>8903</v>
      </c>
      <c r="BA13" s="73">
        <v>6854</v>
      </c>
      <c r="BB13" s="73">
        <v>2467</v>
      </c>
      <c r="BC13" s="73">
        <v>1859</v>
      </c>
      <c r="BD13" s="73">
        <v>2528</v>
      </c>
      <c r="BE13" s="73">
        <v>904</v>
      </c>
      <c r="BF13" s="73">
        <v>1624</v>
      </c>
      <c r="BG13" s="73">
        <v>2049</v>
      </c>
      <c r="BR13" s="71"/>
      <c r="BS13" s="32" t="s">
        <v>610</v>
      </c>
      <c r="BT13" s="70">
        <v>30953</v>
      </c>
      <c r="BU13" s="71">
        <v>21787</v>
      </c>
      <c r="BV13" s="71">
        <v>3611</v>
      </c>
      <c r="BW13" s="71">
        <v>3767</v>
      </c>
      <c r="BX13" s="71">
        <v>14409</v>
      </c>
      <c r="BY13" s="71">
        <v>8898</v>
      </c>
      <c r="BZ13" s="71">
        <v>5511</v>
      </c>
      <c r="CA13" s="71">
        <v>9166</v>
      </c>
      <c r="CC13" s="32" t="s">
        <v>610</v>
      </c>
      <c r="CD13" s="70">
        <v>30953</v>
      </c>
      <c r="CE13" s="71">
        <v>21787</v>
      </c>
      <c r="CF13" s="71">
        <v>3611</v>
      </c>
      <c r="CG13" s="71">
        <v>3767</v>
      </c>
      <c r="CH13" s="71">
        <v>14409</v>
      </c>
      <c r="CI13" s="71">
        <v>8898</v>
      </c>
      <c r="CJ13" s="71">
        <v>5511</v>
      </c>
      <c r="CK13" s="71">
        <v>9166</v>
      </c>
      <c r="CL13" s="32" t="s">
        <v>610</v>
      </c>
      <c r="CM13" s="70">
        <v>30953</v>
      </c>
      <c r="CN13" s="71">
        <v>21787</v>
      </c>
      <c r="CO13" s="71">
        <v>3611</v>
      </c>
      <c r="CP13" s="71">
        <v>3767</v>
      </c>
      <c r="CQ13" s="71">
        <v>14409</v>
      </c>
      <c r="CR13" s="71">
        <v>8898</v>
      </c>
      <c r="CS13" s="71">
        <v>5511</v>
      </c>
      <c r="CT13" s="71">
        <v>9166</v>
      </c>
      <c r="CU13" s="71"/>
      <c r="CV13" s="32" t="s">
        <v>610</v>
      </c>
      <c r="CW13" s="70">
        <v>30953</v>
      </c>
      <c r="CX13" s="71">
        <v>21787</v>
      </c>
      <c r="CY13" s="71">
        <v>3611</v>
      </c>
      <c r="CZ13" s="71">
        <v>3767</v>
      </c>
      <c r="DA13" s="71">
        <v>14409</v>
      </c>
      <c r="DB13" s="71">
        <v>8898</v>
      </c>
      <c r="DC13" s="71">
        <v>5511</v>
      </c>
      <c r="DD13" s="71">
        <v>9166</v>
      </c>
      <c r="DF13" s="32" t="s">
        <v>610</v>
      </c>
      <c r="DG13" s="70">
        <v>30953</v>
      </c>
      <c r="DH13" s="71">
        <v>21787</v>
      </c>
      <c r="DI13" s="71">
        <v>3611</v>
      </c>
      <c r="DJ13" s="71">
        <v>3767</v>
      </c>
      <c r="DK13" s="71">
        <v>14409</v>
      </c>
      <c r="DL13" s="71">
        <v>8898</v>
      </c>
      <c r="DM13" s="71">
        <v>5511</v>
      </c>
      <c r="DN13" s="71">
        <v>9166</v>
      </c>
      <c r="DO13" s="32" t="s">
        <v>610</v>
      </c>
      <c r="DP13" s="72">
        <v>8903</v>
      </c>
      <c r="DQ13" s="73">
        <v>6854</v>
      </c>
      <c r="DR13" s="73">
        <v>2467</v>
      </c>
      <c r="DS13" s="73">
        <v>1859</v>
      </c>
      <c r="DT13" s="73">
        <v>2528</v>
      </c>
      <c r="DU13" s="73">
        <v>904</v>
      </c>
      <c r="DV13" s="73">
        <v>1624</v>
      </c>
      <c r="DW13" s="73">
        <v>2049</v>
      </c>
    </row>
    <row r="14" spans="31:127" ht="13.5" hidden="1">
      <c r="AE14" s="69" t="s">
        <v>448</v>
      </c>
      <c r="AF14" s="70">
        <v>35786</v>
      </c>
      <c r="AG14" s="71">
        <v>25814</v>
      </c>
      <c r="AH14" s="71">
        <v>2862</v>
      </c>
      <c r="AI14" s="71">
        <v>14213</v>
      </c>
      <c r="AJ14" s="71">
        <v>8739</v>
      </c>
      <c r="AK14" s="71">
        <v>2623</v>
      </c>
      <c r="AL14" s="71">
        <v>6116</v>
      </c>
      <c r="AM14" s="71">
        <v>9972</v>
      </c>
      <c r="AN14" s="71"/>
      <c r="AO14" s="69" t="s">
        <v>448</v>
      </c>
      <c r="AP14" s="70">
        <v>35786</v>
      </c>
      <c r="AQ14" s="71">
        <v>25814</v>
      </c>
      <c r="AR14" s="71">
        <v>2862</v>
      </c>
      <c r="AS14" s="71">
        <v>14213</v>
      </c>
      <c r="AT14" s="71">
        <v>8739</v>
      </c>
      <c r="AU14" s="71">
        <v>2623</v>
      </c>
      <c r="AV14" s="71">
        <v>6116</v>
      </c>
      <c r="AW14" s="71">
        <v>9972</v>
      </c>
      <c r="AX14" s="71"/>
      <c r="AY14" s="69" t="s">
        <v>448</v>
      </c>
      <c r="AZ14" s="72">
        <v>9444</v>
      </c>
      <c r="BA14" s="73">
        <v>7290</v>
      </c>
      <c r="BB14" s="73">
        <v>2148</v>
      </c>
      <c r="BC14" s="73">
        <v>2161</v>
      </c>
      <c r="BD14" s="73">
        <v>2981</v>
      </c>
      <c r="BE14" s="73">
        <v>1128</v>
      </c>
      <c r="BF14" s="73">
        <v>1853</v>
      </c>
      <c r="BG14" s="73">
        <v>2154</v>
      </c>
      <c r="BR14" s="71"/>
      <c r="BS14" s="32" t="s">
        <v>636</v>
      </c>
      <c r="BT14" s="70">
        <v>35786</v>
      </c>
      <c r="BU14" s="71">
        <v>25814</v>
      </c>
      <c r="BV14" s="71">
        <v>2862</v>
      </c>
      <c r="BW14" s="71">
        <v>14213</v>
      </c>
      <c r="BX14" s="71">
        <v>8739</v>
      </c>
      <c r="BY14" s="71">
        <v>2623</v>
      </c>
      <c r="BZ14" s="71">
        <v>6116</v>
      </c>
      <c r="CA14" s="71">
        <v>9972</v>
      </c>
      <c r="CC14" s="32" t="s">
        <v>636</v>
      </c>
      <c r="CD14" s="70">
        <v>35786</v>
      </c>
      <c r="CE14" s="71">
        <v>25814</v>
      </c>
      <c r="CF14" s="71">
        <v>2862</v>
      </c>
      <c r="CG14" s="71">
        <v>14213</v>
      </c>
      <c r="CH14" s="71">
        <v>8739</v>
      </c>
      <c r="CI14" s="71">
        <v>2623</v>
      </c>
      <c r="CJ14" s="71">
        <v>6116</v>
      </c>
      <c r="CK14" s="71">
        <v>9972</v>
      </c>
      <c r="CL14" s="32" t="s">
        <v>636</v>
      </c>
      <c r="CM14" s="70">
        <v>35786</v>
      </c>
      <c r="CN14" s="71">
        <v>25814</v>
      </c>
      <c r="CO14" s="71">
        <v>2862</v>
      </c>
      <c r="CP14" s="71">
        <v>14213</v>
      </c>
      <c r="CQ14" s="71">
        <v>8739</v>
      </c>
      <c r="CR14" s="71">
        <v>2623</v>
      </c>
      <c r="CS14" s="71">
        <v>6116</v>
      </c>
      <c r="CT14" s="71">
        <v>9972</v>
      </c>
      <c r="CU14" s="71"/>
      <c r="CV14" s="32" t="s">
        <v>636</v>
      </c>
      <c r="CW14" s="70">
        <v>35786</v>
      </c>
      <c r="CX14" s="71">
        <v>25814</v>
      </c>
      <c r="CY14" s="71">
        <v>2862</v>
      </c>
      <c r="CZ14" s="71">
        <v>14213</v>
      </c>
      <c r="DA14" s="71">
        <v>8739</v>
      </c>
      <c r="DB14" s="71">
        <v>2623</v>
      </c>
      <c r="DC14" s="71">
        <v>6116</v>
      </c>
      <c r="DD14" s="71">
        <v>9972</v>
      </c>
      <c r="DF14" s="32" t="s">
        <v>636</v>
      </c>
      <c r="DG14" s="70">
        <v>35786</v>
      </c>
      <c r="DH14" s="71">
        <v>25814</v>
      </c>
      <c r="DI14" s="71">
        <v>2862</v>
      </c>
      <c r="DJ14" s="71">
        <v>14213</v>
      </c>
      <c r="DK14" s="71">
        <v>8739</v>
      </c>
      <c r="DL14" s="71">
        <v>2623</v>
      </c>
      <c r="DM14" s="71">
        <v>6116</v>
      </c>
      <c r="DN14" s="71">
        <v>9972</v>
      </c>
      <c r="DO14" s="32" t="s">
        <v>636</v>
      </c>
      <c r="DP14" s="72">
        <v>9444</v>
      </c>
      <c r="DQ14" s="73">
        <v>7290</v>
      </c>
      <c r="DR14" s="73">
        <v>2148</v>
      </c>
      <c r="DS14" s="73">
        <v>2161</v>
      </c>
      <c r="DT14" s="73">
        <v>2981</v>
      </c>
      <c r="DU14" s="73">
        <v>1128</v>
      </c>
      <c r="DV14" s="73">
        <v>1853</v>
      </c>
      <c r="DW14" s="73">
        <v>2154</v>
      </c>
    </row>
    <row r="15" spans="2:127" ht="13.5" hidden="1">
      <c r="B15" s="69" t="s">
        <v>451</v>
      </c>
      <c r="C15" s="70">
        <v>33653</v>
      </c>
      <c r="D15" s="71">
        <v>25699</v>
      </c>
      <c r="E15" s="71">
        <v>3239</v>
      </c>
      <c r="F15" s="71">
        <v>13185</v>
      </c>
      <c r="G15" s="71">
        <v>9275</v>
      </c>
      <c r="H15" s="71">
        <v>3145</v>
      </c>
      <c r="I15" s="71">
        <v>6130</v>
      </c>
      <c r="J15" s="71">
        <v>7954</v>
      </c>
      <c r="K15" s="71"/>
      <c r="L15" s="142" t="s">
        <v>451</v>
      </c>
      <c r="M15" s="72">
        <v>8506</v>
      </c>
      <c r="N15" s="73">
        <v>6993</v>
      </c>
      <c r="O15" s="73">
        <v>2360</v>
      </c>
      <c r="P15" s="73">
        <v>1845</v>
      </c>
      <c r="Q15" s="73">
        <v>2788</v>
      </c>
      <c r="R15" s="73">
        <v>1201</v>
      </c>
      <c r="S15" s="73">
        <v>1587</v>
      </c>
      <c r="T15" s="73">
        <v>1513</v>
      </c>
      <c r="AE15" s="69" t="s">
        <v>596</v>
      </c>
      <c r="AF15" s="70">
        <v>33653</v>
      </c>
      <c r="AG15" s="71">
        <v>25699</v>
      </c>
      <c r="AH15" s="71">
        <v>3239</v>
      </c>
      <c r="AI15" s="71">
        <v>13185</v>
      </c>
      <c r="AJ15" s="71">
        <v>9275</v>
      </c>
      <c r="AK15" s="71">
        <v>3145</v>
      </c>
      <c r="AL15" s="71">
        <v>6130</v>
      </c>
      <c r="AM15" s="71">
        <v>7954</v>
      </c>
      <c r="AN15" s="71"/>
      <c r="AO15" s="69" t="s">
        <v>596</v>
      </c>
      <c r="AP15" s="70">
        <v>33653</v>
      </c>
      <c r="AQ15" s="71">
        <v>25699</v>
      </c>
      <c r="AR15" s="71">
        <v>3239</v>
      </c>
      <c r="AS15" s="71">
        <v>13185</v>
      </c>
      <c r="AT15" s="71">
        <v>9275</v>
      </c>
      <c r="AU15" s="71">
        <v>3145</v>
      </c>
      <c r="AV15" s="71">
        <v>6130</v>
      </c>
      <c r="AW15" s="71">
        <v>7954</v>
      </c>
      <c r="AX15" s="71"/>
      <c r="AY15" s="142" t="s">
        <v>451</v>
      </c>
      <c r="AZ15" s="72">
        <v>8506</v>
      </c>
      <c r="BA15" s="73">
        <v>6993</v>
      </c>
      <c r="BB15" s="73">
        <v>2360</v>
      </c>
      <c r="BC15" s="73">
        <v>1845</v>
      </c>
      <c r="BD15" s="73">
        <v>2788</v>
      </c>
      <c r="BE15" s="73">
        <v>1201</v>
      </c>
      <c r="BF15" s="73">
        <v>1587</v>
      </c>
      <c r="BG15" s="73">
        <v>1513</v>
      </c>
      <c r="BR15" s="71"/>
      <c r="BS15" s="69" t="s">
        <v>596</v>
      </c>
      <c r="BT15" s="70">
        <v>33653</v>
      </c>
      <c r="BU15" s="71">
        <v>25699</v>
      </c>
      <c r="BV15" s="71">
        <v>3239</v>
      </c>
      <c r="BW15" s="71">
        <v>13185</v>
      </c>
      <c r="BX15" s="71">
        <v>9275</v>
      </c>
      <c r="BY15" s="71">
        <v>3145</v>
      </c>
      <c r="BZ15" s="71">
        <v>6130</v>
      </c>
      <c r="CA15" s="71">
        <v>7954</v>
      </c>
      <c r="CC15" s="32" t="s">
        <v>652</v>
      </c>
      <c r="CD15" s="182">
        <v>33653</v>
      </c>
      <c r="CE15" s="183">
        <v>25699</v>
      </c>
      <c r="CF15" s="183">
        <v>3239</v>
      </c>
      <c r="CG15" s="183">
        <v>13185</v>
      </c>
      <c r="CH15" s="183">
        <v>9275</v>
      </c>
      <c r="CI15" s="183">
        <v>3145</v>
      </c>
      <c r="CJ15" s="183">
        <v>6130</v>
      </c>
      <c r="CK15" s="183">
        <v>7954</v>
      </c>
      <c r="CL15" s="32" t="s">
        <v>652</v>
      </c>
      <c r="CM15" s="182">
        <v>33653</v>
      </c>
      <c r="CN15" s="183">
        <v>25699</v>
      </c>
      <c r="CO15" s="183">
        <v>3239</v>
      </c>
      <c r="CP15" s="183">
        <v>13185</v>
      </c>
      <c r="CQ15" s="183">
        <v>9275</v>
      </c>
      <c r="CR15" s="183">
        <v>3145</v>
      </c>
      <c r="CS15" s="183">
        <v>6130</v>
      </c>
      <c r="CT15" s="183">
        <v>7954</v>
      </c>
      <c r="CU15" s="183"/>
      <c r="CV15" s="32" t="s">
        <v>652</v>
      </c>
      <c r="CW15" s="182">
        <v>33653</v>
      </c>
      <c r="CX15" s="183">
        <v>25699</v>
      </c>
      <c r="CY15" s="183">
        <v>3239</v>
      </c>
      <c r="CZ15" s="183">
        <v>13185</v>
      </c>
      <c r="DA15" s="183">
        <v>9275</v>
      </c>
      <c r="DB15" s="183">
        <v>3145</v>
      </c>
      <c r="DC15" s="183">
        <v>6130</v>
      </c>
      <c r="DD15" s="183">
        <v>7954</v>
      </c>
      <c r="DF15" s="32" t="s">
        <v>652</v>
      </c>
      <c r="DG15" s="182">
        <v>33653</v>
      </c>
      <c r="DH15" s="183">
        <v>25699</v>
      </c>
      <c r="DI15" s="183">
        <v>3239</v>
      </c>
      <c r="DJ15" s="183">
        <v>13185</v>
      </c>
      <c r="DK15" s="183">
        <v>9275</v>
      </c>
      <c r="DL15" s="183">
        <v>3145</v>
      </c>
      <c r="DM15" s="183">
        <v>6130</v>
      </c>
      <c r="DN15" s="183">
        <v>7954</v>
      </c>
      <c r="DO15" s="32" t="s">
        <v>652</v>
      </c>
      <c r="DP15" s="184">
        <v>8506</v>
      </c>
      <c r="DQ15" s="185">
        <v>6993</v>
      </c>
      <c r="DR15" s="185">
        <v>2360</v>
      </c>
      <c r="DS15" s="185">
        <v>1845</v>
      </c>
      <c r="DT15" s="185">
        <v>2788</v>
      </c>
      <c r="DU15" s="185">
        <v>1201</v>
      </c>
      <c r="DV15" s="185">
        <v>1587</v>
      </c>
      <c r="DW15" s="185">
        <v>1513</v>
      </c>
    </row>
    <row r="16" spans="2:127" ht="13.5" hidden="1"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142"/>
      <c r="M16" s="73"/>
      <c r="N16" s="73"/>
      <c r="O16" s="73"/>
      <c r="P16" s="73"/>
      <c r="Q16" s="73"/>
      <c r="R16" s="73"/>
      <c r="S16" s="73"/>
      <c r="T16" s="73"/>
      <c r="AE16" s="69" t="s">
        <v>595</v>
      </c>
      <c r="AF16" s="70">
        <f>AG16+AM16</f>
        <v>29863</v>
      </c>
      <c r="AG16" s="71">
        <f>SUM(AH16:AJ16)</f>
        <v>23142</v>
      </c>
      <c r="AH16" s="71">
        <v>3033</v>
      </c>
      <c r="AI16" s="71">
        <v>9878</v>
      </c>
      <c r="AJ16" s="71">
        <f>SUM(AK16:AL16)</f>
        <v>10231</v>
      </c>
      <c r="AK16" s="71">
        <v>4059</v>
      </c>
      <c r="AL16" s="71">
        <v>6172</v>
      </c>
      <c r="AM16" s="71">
        <v>6721</v>
      </c>
      <c r="AN16" s="71"/>
      <c r="AO16" s="69" t="s">
        <v>595</v>
      </c>
      <c r="AP16" s="70">
        <f>AQ16+AW16</f>
        <v>29863</v>
      </c>
      <c r="AQ16" s="71">
        <f>SUM(AR16:AT16)</f>
        <v>23142</v>
      </c>
      <c r="AR16" s="71">
        <v>3033</v>
      </c>
      <c r="AS16" s="71">
        <v>9878</v>
      </c>
      <c r="AT16" s="71">
        <f>SUM(AU16:AV16)</f>
        <v>10231</v>
      </c>
      <c r="AU16" s="71">
        <v>4059</v>
      </c>
      <c r="AV16" s="71">
        <v>6172</v>
      </c>
      <c r="AW16" s="71">
        <v>6721</v>
      </c>
      <c r="AX16" s="71"/>
      <c r="AY16" s="142" t="s">
        <v>595</v>
      </c>
      <c r="AZ16" s="72">
        <f>BA16+BG16</f>
        <v>6671</v>
      </c>
      <c r="BA16" s="73">
        <f>SUM(BB16:BD16)</f>
        <v>5465</v>
      </c>
      <c r="BB16" s="73">
        <v>2351</v>
      </c>
      <c r="BC16" s="73">
        <v>924</v>
      </c>
      <c r="BD16" s="73">
        <f>SUM(BE16:BF16)</f>
        <v>2190</v>
      </c>
      <c r="BE16" s="73">
        <v>772</v>
      </c>
      <c r="BF16" s="73">
        <v>1418</v>
      </c>
      <c r="BG16" s="73">
        <v>1206</v>
      </c>
      <c r="BR16" s="71"/>
      <c r="BS16" s="69" t="s">
        <v>595</v>
      </c>
      <c r="BT16" s="70">
        <f>BU16+CA16</f>
        <v>29863</v>
      </c>
      <c r="BU16" s="71">
        <f>SUM(BV16:BX16)</f>
        <v>23142</v>
      </c>
      <c r="BV16" s="71">
        <v>3033</v>
      </c>
      <c r="BW16" s="71">
        <v>9878</v>
      </c>
      <c r="BX16" s="71">
        <f>SUM(BY16:BZ16)</f>
        <v>10231</v>
      </c>
      <c r="BY16" s="71">
        <v>4059</v>
      </c>
      <c r="BZ16" s="71">
        <v>6172</v>
      </c>
      <c r="CA16" s="71">
        <v>6721</v>
      </c>
      <c r="CC16" s="208" t="s">
        <v>680</v>
      </c>
      <c r="CD16" s="182">
        <f>CE16+CK16</f>
        <v>29863</v>
      </c>
      <c r="CE16" s="183">
        <f>SUM(CF16:CH16)</f>
        <v>23142</v>
      </c>
      <c r="CF16" s="183">
        <v>3033</v>
      </c>
      <c r="CG16" s="183">
        <v>9878</v>
      </c>
      <c r="CH16" s="183">
        <f>SUM(CI16:CJ16)</f>
        <v>10231</v>
      </c>
      <c r="CI16" s="183">
        <v>4059</v>
      </c>
      <c r="CJ16" s="183">
        <v>6172</v>
      </c>
      <c r="CK16" s="183">
        <v>6721</v>
      </c>
      <c r="CL16" s="208" t="s">
        <v>680</v>
      </c>
      <c r="CM16" s="182">
        <f>CN16+CT16</f>
        <v>29863</v>
      </c>
      <c r="CN16" s="183">
        <f>SUM(CO16:CQ16)</f>
        <v>23142</v>
      </c>
      <c r="CO16" s="183">
        <v>3033</v>
      </c>
      <c r="CP16" s="183">
        <v>9878</v>
      </c>
      <c r="CQ16" s="183">
        <f>SUM(CR16:CS16)</f>
        <v>10231</v>
      </c>
      <c r="CR16" s="183">
        <v>4059</v>
      </c>
      <c r="CS16" s="183">
        <v>6172</v>
      </c>
      <c r="CT16" s="183">
        <v>6721</v>
      </c>
      <c r="CU16" s="183"/>
      <c r="CV16" s="208" t="s">
        <v>680</v>
      </c>
      <c r="CW16" s="182">
        <f>CX16+DD16</f>
        <v>29863</v>
      </c>
      <c r="CX16" s="183">
        <f>SUM(CY16:DA16)</f>
        <v>23142</v>
      </c>
      <c r="CY16" s="183">
        <v>3033</v>
      </c>
      <c r="CZ16" s="183">
        <v>9878</v>
      </c>
      <c r="DA16" s="183">
        <f>SUM(DB16:DC16)</f>
        <v>10231</v>
      </c>
      <c r="DB16" s="183">
        <v>4059</v>
      </c>
      <c r="DC16" s="183">
        <v>6172</v>
      </c>
      <c r="DD16" s="183">
        <v>6721</v>
      </c>
      <c r="DF16" s="208" t="s">
        <v>680</v>
      </c>
      <c r="DG16" s="182">
        <f>DH16+DN16</f>
        <v>29863</v>
      </c>
      <c r="DH16" s="183">
        <f>SUM(DI16:DK16)</f>
        <v>23142</v>
      </c>
      <c r="DI16" s="183">
        <v>3033</v>
      </c>
      <c r="DJ16" s="183">
        <v>9878</v>
      </c>
      <c r="DK16" s="183">
        <f>SUM(DL16:DM16)</f>
        <v>10231</v>
      </c>
      <c r="DL16" s="183">
        <v>4059</v>
      </c>
      <c r="DM16" s="183">
        <v>6172</v>
      </c>
      <c r="DN16" s="183">
        <v>6721</v>
      </c>
      <c r="DO16" s="208" t="s">
        <v>680</v>
      </c>
      <c r="DP16" s="184">
        <f>DQ16+DW16</f>
        <v>6671</v>
      </c>
      <c r="DQ16" s="185">
        <f>SUM(DR16:DT16)</f>
        <v>5465</v>
      </c>
      <c r="DR16" s="185">
        <v>2351</v>
      </c>
      <c r="DS16" s="185">
        <v>924</v>
      </c>
      <c r="DT16" s="185">
        <f>SUM(DU16:DV16)</f>
        <v>2190</v>
      </c>
      <c r="DU16" s="185">
        <v>772</v>
      </c>
      <c r="DV16" s="185">
        <v>1418</v>
      </c>
      <c r="DW16" s="185">
        <v>1206</v>
      </c>
    </row>
    <row r="17" spans="2:127" ht="13.5">
      <c r="B17" s="69"/>
      <c r="C17" s="71"/>
      <c r="D17" s="71"/>
      <c r="E17" s="71"/>
      <c r="F17" s="71"/>
      <c r="G17" s="71"/>
      <c r="H17" s="71"/>
      <c r="I17" s="71"/>
      <c r="J17" s="71"/>
      <c r="K17" s="71"/>
      <c r="L17" s="142"/>
      <c r="M17" s="73"/>
      <c r="N17" s="73"/>
      <c r="O17" s="73"/>
      <c r="P17" s="73"/>
      <c r="Q17" s="73"/>
      <c r="R17" s="73"/>
      <c r="S17" s="73"/>
      <c r="T17" s="73"/>
      <c r="AE17" s="69"/>
      <c r="AF17" s="70"/>
      <c r="AG17" s="71"/>
      <c r="AH17" s="71"/>
      <c r="AI17" s="71"/>
      <c r="AJ17" s="71"/>
      <c r="AK17" s="71"/>
      <c r="AL17" s="71"/>
      <c r="AM17" s="71"/>
      <c r="AN17" s="71"/>
      <c r="AO17" s="69"/>
      <c r="AP17" s="70"/>
      <c r="AQ17" s="71"/>
      <c r="AR17" s="71"/>
      <c r="AS17" s="71"/>
      <c r="AT17" s="71"/>
      <c r="AU17" s="71"/>
      <c r="AV17" s="71"/>
      <c r="AW17" s="71"/>
      <c r="AX17" s="71"/>
      <c r="AY17" s="142"/>
      <c r="AZ17" s="72"/>
      <c r="BA17" s="73"/>
      <c r="BB17" s="73"/>
      <c r="BC17" s="73"/>
      <c r="BD17" s="73"/>
      <c r="BE17" s="73"/>
      <c r="BF17" s="73"/>
      <c r="BG17" s="73"/>
      <c r="BR17" s="71"/>
      <c r="BS17" s="69" t="s">
        <v>614</v>
      </c>
      <c r="BT17" s="70">
        <v>34618</v>
      </c>
      <c r="BU17" s="71">
        <v>27282</v>
      </c>
      <c r="BV17" s="71">
        <v>2089</v>
      </c>
      <c r="BW17" s="71" t="s">
        <v>619</v>
      </c>
      <c r="BX17" s="71" t="s">
        <v>619</v>
      </c>
      <c r="BY17" s="71" t="s">
        <v>619</v>
      </c>
      <c r="BZ17" s="71">
        <v>5731</v>
      </c>
      <c r="CA17" s="71">
        <v>7336</v>
      </c>
      <c r="CC17" s="69" t="s">
        <v>614</v>
      </c>
      <c r="CD17" s="182">
        <v>34618</v>
      </c>
      <c r="CE17" s="183">
        <v>27282</v>
      </c>
      <c r="CF17" s="183">
        <v>2089</v>
      </c>
      <c r="CG17" s="183" t="s">
        <v>619</v>
      </c>
      <c r="CH17" s="183" t="s">
        <v>619</v>
      </c>
      <c r="CI17" s="183" t="s">
        <v>619</v>
      </c>
      <c r="CJ17" s="183">
        <v>5731</v>
      </c>
      <c r="CK17" s="183">
        <v>7336</v>
      </c>
      <c r="CL17" s="69" t="s">
        <v>614</v>
      </c>
      <c r="CM17" s="182">
        <v>34618</v>
      </c>
      <c r="CN17" s="183">
        <v>27282</v>
      </c>
      <c r="CO17" s="183">
        <v>2089</v>
      </c>
      <c r="CP17" s="183" t="s">
        <v>619</v>
      </c>
      <c r="CQ17" s="183" t="s">
        <v>619</v>
      </c>
      <c r="CR17" s="183" t="s">
        <v>619</v>
      </c>
      <c r="CS17" s="183">
        <v>5731</v>
      </c>
      <c r="CT17" s="183">
        <v>7336</v>
      </c>
      <c r="CU17" s="183"/>
      <c r="CV17" s="208" t="s">
        <v>697</v>
      </c>
      <c r="CW17" s="182">
        <v>34618</v>
      </c>
      <c r="CX17" s="183">
        <v>27282</v>
      </c>
      <c r="CY17" s="183">
        <v>2089</v>
      </c>
      <c r="CZ17" s="183" t="s">
        <v>619</v>
      </c>
      <c r="DA17" s="183" t="s">
        <v>619</v>
      </c>
      <c r="DB17" s="183" t="s">
        <v>619</v>
      </c>
      <c r="DC17" s="183">
        <v>5731</v>
      </c>
      <c r="DD17" s="183">
        <v>7336</v>
      </c>
      <c r="DF17" s="208" t="s">
        <v>697</v>
      </c>
      <c r="DG17" s="182">
        <v>34618</v>
      </c>
      <c r="DH17" s="183">
        <v>27282</v>
      </c>
      <c r="DI17" s="183">
        <v>2089</v>
      </c>
      <c r="DJ17" s="183" t="s">
        <v>619</v>
      </c>
      <c r="DK17" s="183" t="s">
        <v>619</v>
      </c>
      <c r="DL17" s="183" t="s">
        <v>619</v>
      </c>
      <c r="DM17" s="183">
        <v>5731</v>
      </c>
      <c r="DN17" s="183">
        <v>7336</v>
      </c>
      <c r="DO17" s="208" t="s">
        <v>697</v>
      </c>
      <c r="DP17" s="182" t="s">
        <v>619</v>
      </c>
      <c r="DQ17" s="183" t="s">
        <v>619</v>
      </c>
      <c r="DR17" s="185">
        <v>1063</v>
      </c>
      <c r="DS17" s="183" t="s">
        <v>619</v>
      </c>
      <c r="DT17" s="183" t="s">
        <v>619</v>
      </c>
      <c r="DU17" s="183" t="s">
        <v>619</v>
      </c>
      <c r="DV17" s="185">
        <v>1321</v>
      </c>
      <c r="DW17" s="185">
        <v>1296</v>
      </c>
    </row>
    <row r="18" spans="2:127" ht="13.5"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142"/>
      <c r="M18" s="73"/>
      <c r="N18" s="73"/>
      <c r="O18" s="73"/>
      <c r="P18" s="73"/>
      <c r="Q18" s="73"/>
      <c r="R18" s="73"/>
      <c r="S18" s="73"/>
      <c r="T18" s="73"/>
      <c r="AE18" s="69"/>
      <c r="AF18" s="70"/>
      <c r="AG18" s="71"/>
      <c r="AH18" s="71"/>
      <c r="AI18" s="71"/>
      <c r="AJ18" s="71"/>
      <c r="AK18" s="71"/>
      <c r="AL18" s="71"/>
      <c r="AM18" s="71"/>
      <c r="AN18" s="71"/>
      <c r="AO18" s="69"/>
      <c r="AP18" s="70"/>
      <c r="AQ18" s="71"/>
      <c r="AR18" s="71"/>
      <c r="AS18" s="71"/>
      <c r="AT18" s="71"/>
      <c r="AU18" s="71"/>
      <c r="AV18" s="71"/>
      <c r="AW18" s="71"/>
      <c r="AX18" s="71"/>
      <c r="AY18" s="142"/>
      <c r="AZ18" s="72"/>
      <c r="BA18" s="73"/>
      <c r="BB18" s="73"/>
      <c r="BC18" s="73"/>
      <c r="BD18" s="73"/>
      <c r="BE18" s="73"/>
      <c r="BF18" s="73"/>
      <c r="BG18" s="73"/>
      <c r="BR18" s="71"/>
      <c r="BS18" s="69" t="s">
        <v>643</v>
      </c>
      <c r="BT18" s="70">
        <v>31208</v>
      </c>
      <c r="BU18" s="71">
        <v>22170</v>
      </c>
      <c r="BV18" s="71" t="s">
        <v>619</v>
      </c>
      <c r="BW18" s="71" t="s">
        <v>619</v>
      </c>
      <c r="BX18" s="71" t="s">
        <v>619</v>
      </c>
      <c r="BY18" s="71" t="s">
        <v>619</v>
      </c>
      <c r="BZ18" s="71" t="s">
        <v>619</v>
      </c>
      <c r="CA18" s="71">
        <v>9038</v>
      </c>
      <c r="CC18" s="69" t="s">
        <v>643</v>
      </c>
      <c r="CD18" s="182">
        <v>31208</v>
      </c>
      <c r="CE18" s="183">
        <v>22170</v>
      </c>
      <c r="CF18" s="183" t="s">
        <v>619</v>
      </c>
      <c r="CG18" s="183" t="s">
        <v>619</v>
      </c>
      <c r="CH18" s="183" t="s">
        <v>619</v>
      </c>
      <c r="CI18" s="183" t="s">
        <v>619</v>
      </c>
      <c r="CJ18" s="183" t="s">
        <v>619</v>
      </c>
      <c r="CK18" s="183">
        <v>9038</v>
      </c>
      <c r="CL18" s="69" t="s">
        <v>643</v>
      </c>
      <c r="CM18" s="182">
        <v>31208</v>
      </c>
      <c r="CN18" s="183">
        <v>22170</v>
      </c>
      <c r="CO18" s="183" t="s">
        <v>619</v>
      </c>
      <c r="CP18" s="183" t="s">
        <v>619</v>
      </c>
      <c r="CQ18" s="183" t="s">
        <v>619</v>
      </c>
      <c r="CR18" s="183" t="s">
        <v>619</v>
      </c>
      <c r="CS18" s="183" t="s">
        <v>619</v>
      </c>
      <c r="CT18" s="183">
        <v>9038</v>
      </c>
      <c r="CU18" s="183"/>
      <c r="CV18" s="69" t="s">
        <v>643</v>
      </c>
      <c r="CW18" s="182">
        <v>31208</v>
      </c>
      <c r="CX18" s="183">
        <v>22170</v>
      </c>
      <c r="CY18" s="183" t="s">
        <v>619</v>
      </c>
      <c r="CZ18" s="183" t="s">
        <v>619</v>
      </c>
      <c r="DA18" s="183" t="s">
        <v>619</v>
      </c>
      <c r="DB18" s="183" t="s">
        <v>619</v>
      </c>
      <c r="DC18" s="183" t="s">
        <v>619</v>
      </c>
      <c r="DD18" s="183">
        <v>9038</v>
      </c>
      <c r="DF18" s="69" t="s">
        <v>643</v>
      </c>
      <c r="DG18" s="182">
        <v>31208</v>
      </c>
      <c r="DH18" s="183">
        <v>22170</v>
      </c>
      <c r="DI18" s="183" t="s">
        <v>619</v>
      </c>
      <c r="DJ18" s="183" t="s">
        <v>619</v>
      </c>
      <c r="DK18" s="183" t="s">
        <v>619</v>
      </c>
      <c r="DL18" s="183" t="s">
        <v>619</v>
      </c>
      <c r="DM18" s="183" t="s">
        <v>619</v>
      </c>
      <c r="DN18" s="183">
        <v>9038</v>
      </c>
      <c r="DO18" s="69" t="s">
        <v>643</v>
      </c>
      <c r="DP18" s="182" t="s">
        <v>619</v>
      </c>
      <c r="DQ18" s="183" t="s">
        <v>619</v>
      </c>
      <c r="DR18" s="183" t="s">
        <v>619</v>
      </c>
      <c r="DS18" s="183" t="s">
        <v>619</v>
      </c>
      <c r="DT18" s="183" t="s">
        <v>619</v>
      </c>
      <c r="DU18" s="183" t="s">
        <v>619</v>
      </c>
      <c r="DV18" s="183" t="s">
        <v>619</v>
      </c>
      <c r="DW18" s="183" t="s">
        <v>619</v>
      </c>
    </row>
    <row r="19" spans="2:127" ht="13.5">
      <c r="B19" s="69"/>
      <c r="C19" s="71"/>
      <c r="D19" s="71"/>
      <c r="E19" s="71"/>
      <c r="F19" s="71"/>
      <c r="G19" s="71"/>
      <c r="H19" s="71"/>
      <c r="I19" s="71"/>
      <c r="J19" s="71"/>
      <c r="K19" s="71"/>
      <c r="L19" s="142"/>
      <c r="M19" s="73"/>
      <c r="N19" s="73"/>
      <c r="O19" s="73"/>
      <c r="P19" s="73"/>
      <c r="Q19" s="73"/>
      <c r="R19" s="73"/>
      <c r="S19" s="73"/>
      <c r="T19" s="73"/>
      <c r="AE19" s="69"/>
      <c r="AF19" s="70"/>
      <c r="AG19" s="71"/>
      <c r="AH19" s="71"/>
      <c r="AI19" s="71"/>
      <c r="AJ19" s="71"/>
      <c r="AK19" s="71"/>
      <c r="AL19" s="71"/>
      <c r="AM19" s="71"/>
      <c r="AN19" s="71"/>
      <c r="AO19" s="69"/>
      <c r="AP19" s="70"/>
      <c r="AQ19" s="71"/>
      <c r="AR19" s="71"/>
      <c r="AS19" s="71"/>
      <c r="AT19" s="71"/>
      <c r="AU19" s="71"/>
      <c r="AV19" s="71"/>
      <c r="AW19" s="71"/>
      <c r="AX19" s="71"/>
      <c r="AY19" s="142"/>
      <c r="AZ19" s="72"/>
      <c r="BA19" s="73"/>
      <c r="BB19" s="73"/>
      <c r="BC19" s="73"/>
      <c r="BD19" s="73"/>
      <c r="BE19" s="73"/>
      <c r="BF19" s="73"/>
      <c r="BG19" s="73"/>
      <c r="BR19" s="71"/>
      <c r="BS19" s="69"/>
      <c r="BT19" s="70"/>
      <c r="BU19" s="71"/>
      <c r="BV19" s="71"/>
      <c r="BW19" s="71"/>
      <c r="BX19" s="71"/>
      <c r="BY19" s="71"/>
      <c r="BZ19" s="71"/>
      <c r="CA19" s="71"/>
      <c r="CC19" s="69" t="s">
        <v>659</v>
      </c>
      <c r="CD19" s="182">
        <v>41966</v>
      </c>
      <c r="CE19" s="183">
        <v>33421</v>
      </c>
      <c r="CF19" s="183" t="s">
        <v>619</v>
      </c>
      <c r="CG19" s="183" t="s">
        <v>619</v>
      </c>
      <c r="CH19" s="183" t="s">
        <v>619</v>
      </c>
      <c r="CI19" s="183" t="s">
        <v>619</v>
      </c>
      <c r="CJ19" s="183">
        <v>8519</v>
      </c>
      <c r="CK19" s="183">
        <v>8545</v>
      </c>
      <c r="CL19" s="69" t="s">
        <v>659</v>
      </c>
      <c r="CM19" s="182">
        <v>41966</v>
      </c>
      <c r="CN19" s="183">
        <v>33421</v>
      </c>
      <c r="CO19" s="183" t="s">
        <v>619</v>
      </c>
      <c r="CP19" s="183" t="s">
        <v>619</v>
      </c>
      <c r="CQ19" s="183" t="s">
        <v>619</v>
      </c>
      <c r="CR19" s="183" t="s">
        <v>619</v>
      </c>
      <c r="CS19" s="183">
        <v>8519</v>
      </c>
      <c r="CT19" s="183">
        <v>8545</v>
      </c>
      <c r="CU19" s="183"/>
      <c r="CV19" s="69" t="s">
        <v>659</v>
      </c>
      <c r="CW19" s="182">
        <v>41966</v>
      </c>
      <c r="CX19" s="183">
        <v>33421</v>
      </c>
      <c r="CY19" s="183" t="s">
        <v>619</v>
      </c>
      <c r="CZ19" s="183" t="s">
        <v>619</v>
      </c>
      <c r="DA19" s="183" t="s">
        <v>619</v>
      </c>
      <c r="DB19" s="183" t="s">
        <v>619</v>
      </c>
      <c r="DC19" s="183">
        <v>8519</v>
      </c>
      <c r="DD19" s="183">
        <v>8545</v>
      </c>
      <c r="DF19" s="69" t="s">
        <v>659</v>
      </c>
      <c r="DG19" s="182">
        <v>41966</v>
      </c>
      <c r="DH19" s="183">
        <v>33421</v>
      </c>
      <c r="DI19" s="183" t="s">
        <v>619</v>
      </c>
      <c r="DJ19" s="183" t="s">
        <v>619</v>
      </c>
      <c r="DK19" s="183" t="s">
        <v>619</v>
      </c>
      <c r="DL19" s="183" t="s">
        <v>619</v>
      </c>
      <c r="DM19" s="183">
        <v>8519</v>
      </c>
      <c r="DN19" s="183">
        <v>8545</v>
      </c>
      <c r="DO19" s="69" t="s">
        <v>659</v>
      </c>
      <c r="DP19" s="182" t="s">
        <v>619</v>
      </c>
      <c r="DQ19" s="183" t="s">
        <v>619</v>
      </c>
      <c r="DR19" s="183" t="s">
        <v>619</v>
      </c>
      <c r="DS19" s="183" t="s">
        <v>619</v>
      </c>
      <c r="DT19" s="183" t="s">
        <v>619</v>
      </c>
      <c r="DU19" s="183" t="s">
        <v>619</v>
      </c>
      <c r="DV19" s="183" t="s">
        <v>619</v>
      </c>
      <c r="DW19" s="183" t="s">
        <v>619</v>
      </c>
    </row>
    <row r="20" spans="2:127" ht="13.5"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142"/>
      <c r="M20" s="73"/>
      <c r="N20" s="73"/>
      <c r="O20" s="73"/>
      <c r="P20" s="73"/>
      <c r="Q20" s="73"/>
      <c r="R20" s="73"/>
      <c r="S20" s="73"/>
      <c r="T20" s="73"/>
      <c r="AE20" s="69"/>
      <c r="AF20" s="70"/>
      <c r="AG20" s="71"/>
      <c r="AH20" s="71"/>
      <c r="AI20" s="71"/>
      <c r="AJ20" s="71"/>
      <c r="AK20" s="71"/>
      <c r="AL20" s="71"/>
      <c r="AM20" s="71"/>
      <c r="AN20" s="71"/>
      <c r="AO20" s="69"/>
      <c r="AP20" s="70"/>
      <c r="AQ20" s="71"/>
      <c r="AR20" s="71"/>
      <c r="AS20" s="71"/>
      <c r="AT20" s="71"/>
      <c r="AU20" s="71"/>
      <c r="AV20" s="71"/>
      <c r="AW20" s="71"/>
      <c r="AX20" s="71"/>
      <c r="AY20" s="142"/>
      <c r="AZ20" s="72"/>
      <c r="BA20" s="73"/>
      <c r="BB20" s="73"/>
      <c r="BC20" s="73"/>
      <c r="BD20" s="73"/>
      <c r="BE20" s="73"/>
      <c r="BF20" s="73"/>
      <c r="BG20" s="73"/>
      <c r="BR20" s="71"/>
      <c r="BS20" s="69"/>
      <c r="BT20" s="70"/>
      <c r="BU20" s="71"/>
      <c r="BV20" s="71"/>
      <c r="BW20" s="71"/>
      <c r="BX20" s="71"/>
      <c r="BY20" s="71"/>
      <c r="BZ20" s="71"/>
      <c r="CA20" s="71"/>
      <c r="CC20" s="69" t="s">
        <v>681</v>
      </c>
      <c r="CD20" s="182">
        <v>38809</v>
      </c>
      <c r="CE20" s="183">
        <v>31633</v>
      </c>
      <c r="CF20" s="183" t="s">
        <v>619</v>
      </c>
      <c r="CG20" s="183" t="s">
        <v>619</v>
      </c>
      <c r="CH20" s="183" t="s">
        <v>619</v>
      </c>
      <c r="CI20" s="183" t="s">
        <v>619</v>
      </c>
      <c r="CJ20" s="183">
        <v>8664</v>
      </c>
      <c r="CK20" s="183">
        <v>7176</v>
      </c>
      <c r="CL20" s="69" t="s">
        <v>681</v>
      </c>
      <c r="CM20" s="182">
        <v>38809</v>
      </c>
      <c r="CN20" s="183">
        <v>31633</v>
      </c>
      <c r="CO20" s="183" t="s">
        <v>619</v>
      </c>
      <c r="CP20" s="183" t="s">
        <v>619</v>
      </c>
      <c r="CQ20" s="183" t="s">
        <v>619</v>
      </c>
      <c r="CR20" s="183" t="s">
        <v>619</v>
      </c>
      <c r="CS20" s="183">
        <v>8664</v>
      </c>
      <c r="CT20" s="183">
        <v>7176</v>
      </c>
      <c r="CU20" s="183"/>
      <c r="CV20" s="69" t="s">
        <v>681</v>
      </c>
      <c r="CW20" s="182">
        <v>38809</v>
      </c>
      <c r="CX20" s="183">
        <v>31633</v>
      </c>
      <c r="CY20" s="183" t="s">
        <v>619</v>
      </c>
      <c r="CZ20" s="183" t="s">
        <v>619</v>
      </c>
      <c r="DA20" s="183" t="s">
        <v>619</v>
      </c>
      <c r="DB20" s="183" t="s">
        <v>619</v>
      </c>
      <c r="DC20" s="183">
        <v>8664</v>
      </c>
      <c r="DD20" s="183">
        <v>7176</v>
      </c>
      <c r="DF20" s="69" t="s">
        <v>681</v>
      </c>
      <c r="DG20" s="182">
        <v>38809</v>
      </c>
      <c r="DH20" s="183">
        <v>31633</v>
      </c>
      <c r="DI20" s="183" t="s">
        <v>619</v>
      </c>
      <c r="DJ20" s="183" t="s">
        <v>619</v>
      </c>
      <c r="DK20" s="183" t="s">
        <v>619</v>
      </c>
      <c r="DL20" s="183" t="s">
        <v>619</v>
      </c>
      <c r="DM20" s="183">
        <v>8664</v>
      </c>
      <c r="DN20" s="183">
        <v>7176</v>
      </c>
      <c r="DO20" s="69" t="s">
        <v>681</v>
      </c>
      <c r="DP20" s="182" t="s">
        <v>619</v>
      </c>
      <c r="DQ20" s="183" t="s">
        <v>619</v>
      </c>
      <c r="DR20" s="183" t="s">
        <v>619</v>
      </c>
      <c r="DS20" s="183" t="s">
        <v>619</v>
      </c>
      <c r="DT20" s="183" t="s">
        <v>619</v>
      </c>
      <c r="DU20" s="183" t="s">
        <v>619</v>
      </c>
      <c r="DV20" s="183" t="s">
        <v>619</v>
      </c>
      <c r="DW20" s="183" t="s">
        <v>619</v>
      </c>
    </row>
    <row r="21" spans="2:127" ht="13.5">
      <c r="B21" s="69"/>
      <c r="C21" s="71"/>
      <c r="D21" s="71"/>
      <c r="E21" s="71"/>
      <c r="F21" s="71"/>
      <c r="G21" s="71"/>
      <c r="H21" s="71"/>
      <c r="I21" s="71"/>
      <c r="J21" s="71"/>
      <c r="K21" s="71"/>
      <c r="L21" s="142"/>
      <c r="M21" s="73"/>
      <c r="N21" s="73"/>
      <c r="O21" s="73"/>
      <c r="P21" s="73"/>
      <c r="Q21" s="73"/>
      <c r="R21" s="73"/>
      <c r="S21" s="73"/>
      <c r="T21" s="73"/>
      <c r="AE21" s="69"/>
      <c r="AF21" s="70"/>
      <c r="AG21" s="71"/>
      <c r="AH21" s="71"/>
      <c r="AI21" s="71"/>
      <c r="AJ21" s="71"/>
      <c r="AK21" s="71"/>
      <c r="AL21" s="71"/>
      <c r="AM21" s="71"/>
      <c r="AN21" s="71"/>
      <c r="AO21" s="69"/>
      <c r="AP21" s="70"/>
      <c r="AQ21" s="71"/>
      <c r="AR21" s="71"/>
      <c r="AS21" s="71"/>
      <c r="AT21" s="71"/>
      <c r="AU21" s="71"/>
      <c r="AV21" s="71"/>
      <c r="AW21" s="71"/>
      <c r="AX21" s="71"/>
      <c r="AY21" s="142"/>
      <c r="AZ21" s="72"/>
      <c r="BA21" s="73"/>
      <c r="BB21" s="73"/>
      <c r="BC21" s="73"/>
      <c r="BD21" s="73"/>
      <c r="BE21" s="73"/>
      <c r="BF21" s="73"/>
      <c r="BG21" s="73"/>
      <c r="BR21" s="71"/>
      <c r="BS21" s="69"/>
      <c r="BT21" s="70"/>
      <c r="BU21" s="71"/>
      <c r="BV21" s="71"/>
      <c r="BW21" s="71"/>
      <c r="BX21" s="71"/>
      <c r="BY21" s="71"/>
      <c r="BZ21" s="71"/>
      <c r="CA21" s="71"/>
      <c r="CC21" s="69"/>
      <c r="CD21" s="182"/>
      <c r="CE21" s="183"/>
      <c r="CF21" s="183"/>
      <c r="CG21" s="183"/>
      <c r="CH21" s="183"/>
      <c r="CI21" s="183"/>
      <c r="CJ21" s="183"/>
      <c r="CK21" s="183"/>
      <c r="CL21" s="69"/>
      <c r="CM21" s="182"/>
      <c r="CN21" s="183"/>
      <c r="CO21" s="183"/>
      <c r="CP21" s="183"/>
      <c r="CQ21" s="183"/>
      <c r="CR21" s="183"/>
      <c r="CS21" s="183"/>
      <c r="CT21" s="183"/>
      <c r="CU21" s="183"/>
      <c r="CV21" s="69" t="s">
        <v>714</v>
      </c>
      <c r="CW21" s="182">
        <v>35075</v>
      </c>
      <c r="CX21" s="183">
        <v>27885</v>
      </c>
      <c r="CY21" s="183" t="s">
        <v>619</v>
      </c>
      <c r="CZ21" s="183" t="s">
        <v>619</v>
      </c>
      <c r="DA21" s="183" t="s">
        <v>619</v>
      </c>
      <c r="DB21" s="183" t="s">
        <v>619</v>
      </c>
      <c r="DC21" s="183">
        <v>9507</v>
      </c>
      <c r="DD21" s="183">
        <v>7190</v>
      </c>
      <c r="DF21" s="69" t="s">
        <v>714</v>
      </c>
      <c r="DG21" s="182">
        <v>35075</v>
      </c>
      <c r="DH21" s="183">
        <v>27885</v>
      </c>
      <c r="DI21" s="183" t="s">
        <v>619</v>
      </c>
      <c r="DJ21" s="183" t="s">
        <v>619</v>
      </c>
      <c r="DK21" s="183" t="s">
        <v>619</v>
      </c>
      <c r="DL21" s="183" t="s">
        <v>619</v>
      </c>
      <c r="DM21" s="183">
        <v>9507</v>
      </c>
      <c r="DN21" s="183">
        <v>7190</v>
      </c>
      <c r="DO21" s="69" t="s">
        <v>715</v>
      </c>
      <c r="DP21" s="182" t="s">
        <v>619</v>
      </c>
      <c r="DQ21" s="183" t="s">
        <v>619</v>
      </c>
      <c r="DR21" s="183" t="s">
        <v>619</v>
      </c>
      <c r="DS21" s="183" t="s">
        <v>619</v>
      </c>
      <c r="DT21" s="183" t="s">
        <v>619</v>
      </c>
      <c r="DU21" s="183" t="s">
        <v>619</v>
      </c>
      <c r="DV21" s="183" t="s">
        <v>619</v>
      </c>
      <c r="DW21" s="183" t="s">
        <v>619</v>
      </c>
    </row>
    <row r="22" spans="31:127" ht="13.5">
      <c r="AE22" s="74"/>
      <c r="AF22" s="75"/>
      <c r="AG22" s="76"/>
      <c r="AH22" s="76"/>
      <c r="AI22" s="76"/>
      <c r="AJ22" s="76"/>
      <c r="AK22" s="76"/>
      <c r="AL22" s="76"/>
      <c r="AM22" s="77"/>
      <c r="AN22" s="77"/>
      <c r="AO22" s="74"/>
      <c r="AP22" s="75"/>
      <c r="AQ22" s="76"/>
      <c r="AR22" s="76"/>
      <c r="AS22" s="76"/>
      <c r="AT22" s="76"/>
      <c r="AU22" s="76"/>
      <c r="AV22" s="76"/>
      <c r="AW22" s="77"/>
      <c r="AX22" s="77"/>
      <c r="AY22" s="74"/>
      <c r="AZ22" s="78"/>
      <c r="BA22" s="79"/>
      <c r="BB22" s="79"/>
      <c r="BC22" s="79"/>
      <c r="BD22" s="79"/>
      <c r="BE22" s="74"/>
      <c r="BF22" s="79"/>
      <c r="BG22" s="79"/>
      <c r="BR22" s="180"/>
      <c r="BS22" s="74"/>
      <c r="BT22" s="75"/>
      <c r="BU22" s="76"/>
      <c r="BV22" s="76"/>
      <c r="BW22" s="76"/>
      <c r="BX22" s="76"/>
      <c r="BY22" s="76"/>
      <c r="BZ22" s="76"/>
      <c r="CA22" s="77"/>
      <c r="CC22" s="74"/>
      <c r="CD22" s="75"/>
      <c r="CE22" s="76"/>
      <c r="CF22" s="76"/>
      <c r="CG22" s="76"/>
      <c r="CH22" s="76"/>
      <c r="CI22" s="76"/>
      <c r="CJ22" s="76"/>
      <c r="CK22" s="77"/>
      <c r="CL22" s="74"/>
      <c r="CM22" s="75"/>
      <c r="CN22" s="76"/>
      <c r="CO22" s="76"/>
      <c r="CP22" s="76"/>
      <c r="CQ22" s="76"/>
      <c r="CR22" s="76"/>
      <c r="CS22" s="76"/>
      <c r="CT22" s="77"/>
      <c r="CU22" s="180"/>
      <c r="CV22" s="74"/>
      <c r="CW22" s="75"/>
      <c r="CX22" s="76"/>
      <c r="CY22" s="76"/>
      <c r="CZ22" s="76"/>
      <c r="DA22" s="76"/>
      <c r="DB22" s="76"/>
      <c r="DC22" s="76"/>
      <c r="DD22" s="77"/>
      <c r="DF22" s="74"/>
      <c r="DG22" s="75"/>
      <c r="DH22" s="76"/>
      <c r="DI22" s="76"/>
      <c r="DJ22" s="76"/>
      <c r="DK22" s="76"/>
      <c r="DL22" s="76"/>
      <c r="DM22" s="76"/>
      <c r="DN22" s="77"/>
      <c r="DO22" s="74"/>
      <c r="DP22" s="78"/>
      <c r="DQ22" s="79"/>
      <c r="DR22" s="79"/>
      <c r="DS22" s="79"/>
      <c r="DT22" s="79"/>
      <c r="DU22" s="74"/>
      <c r="DV22" s="79"/>
      <c r="DW22" s="79"/>
    </row>
    <row r="23" spans="31:127" ht="13.5">
      <c r="AE23" s="2" t="s">
        <v>237</v>
      </c>
      <c r="AF23" s="4"/>
      <c r="AG23" s="4"/>
      <c r="AH23" s="4"/>
      <c r="AI23" s="4"/>
      <c r="AJ23" s="4"/>
      <c r="AK23" s="4"/>
      <c r="AL23" s="4"/>
      <c r="AM23" s="4"/>
      <c r="AN23" s="4"/>
      <c r="AO23" s="2" t="s">
        <v>237</v>
      </c>
      <c r="AP23" s="4"/>
      <c r="AQ23" s="4"/>
      <c r="AR23" s="4"/>
      <c r="AS23" s="4"/>
      <c r="AT23" s="4"/>
      <c r="AU23" s="4"/>
      <c r="AV23" s="4"/>
      <c r="AW23" s="4"/>
      <c r="AX23" s="4"/>
      <c r="AY23" s="80" t="s">
        <v>436</v>
      </c>
      <c r="AZ23" s="4"/>
      <c r="BA23" s="61"/>
      <c r="BB23" s="4"/>
      <c r="BC23" s="4"/>
      <c r="BD23" s="2"/>
      <c r="BF23" s="57"/>
      <c r="BG23" s="57"/>
      <c r="BR23" s="4"/>
      <c r="BS23" s="2" t="s">
        <v>623</v>
      </c>
      <c r="BT23" s="4"/>
      <c r="BU23" s="4"/>
      <c r="BV23" s="4"/>
      <c r="BW23" s="4"/>
      <c r="BX23" s="4"/>
      <c r="BY23" s="4"/>
      <c r="BZ23" s="4"/>
      <c r="CA23" s="4"/>
      <c r="CC23" s="2" t="s">
        <v>623</v>
      </c>
      <c r="CD23" s="4"/>
      <c r="CE23" s="4"/>
      <c r="CF23" s="4"/>
      <c r="CG23" s="4"/>
      <c r="CH23" s="4"/>
      <c r="CI23" s="4"/>
      <c r="CJ23" s="4"/>
      <c r="CK23" s="4"/>
      <c r="CL23" s="2" t="s">
        <v>623</v>
      </c>
      <c r="CM23" s="4"/>
      <c r="CN23" s="4"/>
      <c r="CO23" s="4"/>
      <c r="CP23" s="4"/>
      <c r="CQ23" s="4"/>
      <c r="CR23" s="4"/>
      <c r="CS23" s="4"/>
      <c r="CT23" s="4"/>
      <c r="CU23" s="4"/>
      <c r="CV23" s="2" t="s">
        <v>623</v>
      </c>
      <c r="CW23" s="4"/>
      <c r="CX23" s="4"/>
      <c r="CY23" s="4"/>
      <c r="CZ23" s="4"/>
      <c r="DA23" s="4"/>
      <c r="DB23" s="4"/>
      <c r="DC23" s="4"/>
      <c r="DD23" s="4"/>
      <c r="DF23" s="2" t="s">
        <v>623</v>
      </c>
      <c r="DG23" s="4"/>
      <c r="DH23" s="4"/>
      <c r="DI23" s="4"/>
      <c r="DJ23" s="4"/>
      <c r="DK23" s="4"/>
      <c r="DL23" s="4"/>
      <c r="DM23" s="4"/>
      <c r="DN23" s="4"/>
      <c r="DO23" s="80" t="s">
        <v>436</v>
      </c>
      <c r="DP23" s="4"/>
      <c r="DQ23" s="61"/>
      <c r="DR23" s="4"/>
      <c r="DS23" s="4"/>
      <c r="DT23" s="2"/>
      <c r="DV23" s="57"/>
      <c r="DW23" s="57"/>
    </row>
    <row r="24" ht="12.75">
      <c r="AI24" s="58"/>
    </row>
    <row r="25" spans="1:124" ht="14.25">
      <c r="A25" s="338" t="s">
        <v>434</v>
      </c>
      <c r="B25" s="338"/>
      <c r="C25" s="339"/>
      <c r="D25" s="339"/>
      <c r="K25" s="338" t="s">
        <v>434</v>
      </c>
      <c r="L25" s="338"/>
      <c r="M25" s="339"/>
      <c r="N25" s="339"/>
      <c r="O25" s="57"/>
      <c r="P25" s="57"/>
      <c r="Q25" s="57"/>
      <c r="R25" s="57"/>
      <c r="S25" s="57"/>
      <c r="T25" s="57"/>
      <c r="U25" s="338" t="s">
        <v>434</v>
      </c>
      <c r="V25" s="338"/>
      <c r="W25" s="339"/>
      <c r="X25" s="339"/>
      <c r="AB25" s="6"/>
      <c r="AE25" s="338" t="s">
        <v>557</v>
      </c>
      <c r="AF25" s="338"/>
      <c r="AG25" s="339"/>
      <c r="AH25" s="339"/>
      <c r="AO25" s="338" t="s">
        <v>557</v>
      </c>
      <c r="AP25" s="338"/>
      <c r="AQ25" s="339"/>
      <c r="AR25" s="339"/>
      <c r="BI25" s="338" t="s">
        <v>557</v>
      </c>
      <c r="BJ25" s="338"/>
      <c r="BK25" s="339"/>
      <c r="BL25" s="339"/>
      <c r="BS25" s="338" t="s">
        <v>557</v>
      </c>
      <c r="BT25" s="338"/>
      <c r="BU25" s="339"/>
      <c r="BV25" s="339"/>
      <c r="CC25" s="419" t="s">
        <v>655</v>
      </c>
      <c r="CD25" s="419"/>
      <c r="CE25" s="419"/>
      <c r="CF25" s="419"/>
      <c r="CG25" s="419"/>
      <c r="CL25" s="419" t="s">
        <v>655</v>
      </c>
      <c r="CM25" s="419"/>
      <c r="CN25" s="419"/>
      <c r="CO25" s="419"/>
      <c r="CP25" s="419"/>
      <c r="CV25" s="338" t="s">
        <v>708</v>
      </c>
      <c r="CW25" s="338"/>
      <c r="CX25" s="338"/>
      <c r="CY25" s="338"/>
      <c r="CZ25" s="338"/>
      <c r="DA25" s="338"/>
      <c r="DF25" s="338" t="s">
        <v>708</v>
      </c>
      <c r="DG25" s="338"/>
      <c r="DH25" s="338"/>
      <c r="DI25" s="338"/>
      <c r="DJ25" s="338"/>
      <c r="DK25" s="338"/>
      <c r="DO25" s="338" t="s">
        <v>708</v>
      </c>
      <c r="DP25" s="338"/>
      <c r="DQ25" s="338"/>
      <c r="DR25" s="338"/>
      <c r="DS25" s="338"/>
      <c r="DT25" s="338"/>
    </row>
    <row r="26" spans="1:126" ht="14.25">
      <c r="A26" s="80" t="s">
        <v>76</v>
      </c>
      <c r="D26" s="57"/>
      <c r="K26" s="81" t="s">
        <v>69</v>
      </c>
      <c r="L26" s="114"/>
      <c r="M26" s="115"/>
      <c r="N26" s="115"/>
      <c r="O26" s="57"/>
      <c r="P26" s="57"/>
      <c r="Q26" s="57"/>
      <c r="R26" s="57"/>
      <c r="S26" s="57"/>
      <c r="T26" s="57"/>
      <c r="U26" s="81" t="s">
        <v>238</v>
      </c>
      <c r="V26" s="57"/>
      <c r="W26" s="57"/>
      <c r="AB26" s="6"/>
      <c r="AE26" s="81" t="s">
        <v>441</v>
      </c>
      <c r="AF26" s="57"/>
      <c r="AG26" s="57"/>
      <c r="AL26" s="6"/>
      <c r="AO26" s="81" t="s">
        <v>465</v>
      </c>
      <c r="AP26" s="57"/>
      <c r="AQ26" s="57"/>
      <c r="AS26" s="117"/>
      <c r="AV26" s="6"/>
      <c r="AY26" s="81" t="s">
        <v>597</v>
      </c>
      <c r="AZ26" s="57"/>
      <c r="BA26" s="57"/>
      <c r="BC26" s="117"/>
      <c r="BF26" s="6"/>
      <c r="BI26" s="81" t="s">
        <v>597</v>
      </c>
      <c r="BJ26" s="57"/>
      <c r="BK26" s="57"/>
      <c r="BM26" s="117"/>
      <c r="BP26" s="6"/>
      <c r="BS26" s="81" t="s">
        <v>615</v>
      </c>
      <c r="BT26" s="57"/>
      <c r="BU26" s="57"/>
      <c r="BW26" s="117"/>
      <c r="BZ26" s="6"/>
      <c r="CC26" s="81" t="s">
        <v>640</v>
      </c>
      <c r="CD26" s="57"/>
      <c r="CE26" s="57"/>
      <c r="CG26" s="117"/>
      <c r="CH26" s="209"/>
      <c r="CI26" s="209"/>
      <c r="CJ26" s="210"/>
      <c r="CL26" s="81" t="s">
        <v>654</v>
      </c>
      <c r="CM26" s="57"/>
      <c r="CN26" s="57"/>
      <c r="CP26" s="117"/>
      <c r="CS26" s="6"/>
      <c r="CV26" s="81" t="s">
        <v>695</v>
      </c>
      <c r="CW26" s="57"/>
      <c r="CX26" s="57"/>
      <c r="DC26" s="6"/>
      <c r="DF26" s="81" t="s">
        <v>702</v>
      </c>
      <c r="DG26" s="57"/>
      <c r="DH26" s="57"/>
      <c r="DM26" s="6"/>
      <c r="DO26" s="81" t="s">
        <v>730</v>
      </c>
      <c r="DP26" s="57"/>
      <c r="DQ26" s="57"/>
      <c r="DV26" s="6"/>
    </row>
    <row r="27" spans="1:127" ht="13.5" customHeight="1">
      <c r="A27" s="80"/>
      <c r="B27" s="57"/>
      <c r="D27" s="59"/>
      <c r="E27" s="59"/>
      <c r="H27" s="57"/>
      <c r="I27" s="59" t="s">
        <v>239</v>
      </c>
      <c r="J27" s="59"/>
      <c r="K27" s="81"/>
      <c r="L27" s="82"/>
      <c r="M27" s="83"/>
      <c r="N27" s="84"/>
      <c r="O27" s="59"/>
      <c r="R27" s="57"/>
      <c r="S27" s="59" t="s">
        <v>68</v>
      </c>
      <c r="T27" s="59"/>
      <c r="U27" s="81"/>
      <c r="V27" s="57"/>
      <c r="W27" s="57"/>
      <c r="X27" s="57"/>
      <c r="Y27" s="57"/>
      <c r="Z27" s="57"/>
      <c r="AA27" s="57"/>
      <c r="AB27" s="57"/>
      <c r="AC27" s="59" t="s">
        <v>68</v>
      </c>
      <c r="AD27" s="59"/>
      <c r="AE27" s="81"/>
      <c r="AF27" s="57"/>
      <c r="AG27" s="57"/>
      <c r="AH27" s="57"/>
      <c r="AI27" s="118"/>
      <c r="AJ27" s="57"/>
      <c r="AK27" s="57"/>
      <c r="AL27" s="57"/>
      <c r="AM27" s="59" t="s">
        <v>68</v>
      </c>
      <c r="AO27" s="81"/>
      <c r="AP27" s="57"/>
      <c r="AQ27" s="57"/>
      <c r="AR27" s="57"/>
      <c r="AS27" s="118"/>
      <c r="AT27" s="57"/>
      <c r="AU27" s="57"/>
      <c r="AV27" s="57"/>
      <c r="AW27" s="59" t="s">
        <v>68</v>
      </c>
      <c r="AY27" s="81"/>
      <c r="AZ27" s="57"/>
      <c r="BA27" s="57"/>
      <c r="BB27" s="57"/>
      <c r="BC27" s="118"/>
      <c r="BD27" s="57"/>
      <c r="BE27" s="57"/>
      <c r="BF27" s="57"/>
      <c r="BG27" s="59" t="s">
        <v>68</v>
      </c>
      <c r="BI27" s="81"/>
      <c r="BJ27" s="57"/>
      <c r="BK27" s="57"/>
      <c r="BL27" s="57"/>
      <c r="BM27" s="118"/>
      <c r="BN27" s="57"/>
      <c r="BO27" s="57"/>
      <c r="BP27" s="57"/>
      <c r="BQ27" s="59" t="s">
        <v>68</v>
      </c>
      <c r="BS27" s="81"/>
      <c r="BT27" s="57"/>
      <c r="BU27" s="57"/>
      <c r="BV27" s="57"/>
      <c r="BW27" s="118"/>
      <c r="BX27" s="57"/>
      <c r="BY27" s="57"/>
      <c r="BZ27" s="57"/>
      <c r="CA27" s="59" t="s">
        <v>68</v>
      </c>
      <c r="CC27" s="81"/>
      <c r="CD27" s="57"/>
      <c r="CE27" s="57"/>
      <c r="CF27" s="57"/>
      <c r="CG27" s="118"/>
      <c r="CH27" s="57"/>
      <c r="CI27" s="57"/>
      <c r="CJ27" s="57"/>
      <c r="CK27" s="59" t="s">
        <v>68</v>
      </c>
      <c r="CL27" s="81"/>
      <c r="CM27" s="57"/>
      <c r="CN27" s="57"/>
      <c r="CO27" s="57"/>
      <c r="CP27" s="118"/>
      <c r="CQ27" s="57"/>
      <c r="CR27" s="57"/>
      <c r="CS27" s="57"/>
      <c r="CT27" s="59" t="s">
        <v>68</v>
      </c>
      <c r="CU27" s="59"/>
      <c r="CV27" s="81"/>
      <c r="CW27" s="57"/>
      <c r="CX27" s="57"/>
      <c r="CY27" s="57"/>
      <c r="CZ27" s="118"/>
      <c r="DA27" s="57"/>
      <c r="DB27" s="57"/>
      <c r="DC27" s="57"/>
      <c r="DD27" s="59" t="s">
        <v>68</v>
      </c>
      <c r="DF27" s="81"/>
      <c r="DG27" s="57"/>
      <c r="DH27" s="57"/>
      <c r="DI27" s="57"/>
      <c r="DJ27" s="118"/>
      <c r="DK27" s="57"/>
      <c r="DL27" s="57"/>
      <c r="DM27" s="57"/>
      <c r="DN27" s="59" t="s">
        <v>68</v>
      </c>
      <c r="DO27" s="81"/>
      <c r="DP27" s="57"/>
      <c r="DQ27" s="57"/>
      <c r="DR27" s="57"/>
      <c r="DS27" s="118"/>
      <c r="DT27" s="57"/>
      <c r="DU27" s="57"/>
      <c r="DV27" s="57"/>
      <c r="DW27" s="59" t="s">
        <v>68</v>
      </c>
    </row>
    <row r="28" spans="1:127" ht="24" customHeight="1">
      <c r="A28" s="344" t="s">
        <v>242</v>
      </c>
      <c r="B28" s="344"/>
      <c r="C28" s="341"/>
      <c r="D28" s="343" t="s">
        <v>244</v>
      </c>
      <c r="E28" s="341"/>
      <c r="F28" s="63" t="s">
        <v>63</v>
      </c>
      <c r="G28" s="63" t="s">
        <v>62</v>
      </c>
      <c r="H28" s="85" t="s">
        <v>241</v>
      </c>
      <c r="I28" s="54" t="s">
        <v>61</v>
      </c>
      <c r="J28" s="29"/>
      <c r="K28" s="344" t="s">
        <v>240</v>
      </c>
      <c r="L28" s="344"/>
      <c r="M28" s="341"/>
      <c r="N28" s="343" t="s">
        <v>64</v>
      </c>
      <c r="O28" s="341"/>
      <c r="P28" s="63" t="s">
        <v>63</v>
      </c>
      <c r="Q28" s="63" t="s">
        <v>62</v>
      </c>
      <c r="R28" s="85" t="s">
        <v>241</v>
      </c>
      <c r="S28" s="54" t="s">
        <v>61</v>
      </c>
      <c r="T28" s="29"/>
      <c r="U28" s="344" t="s">
        <v>242</v>
      </c>
      <c r="V28" s="393"/>
      <c r="W28" s="394"/>
      <c r="X28" s="343" t="s">
        <v>243</v>
      </c>
      <c r="Y28" s="393"/>
      <c r="Z28" s="63" t="s">
        <v>63</v>
      </c>
      <c r="AA28" s="63" t="s">
        <v>62</v>
      </c>
      <c r="AB28" s="85" t="s">
        <v>241</v>
      </c>
      <c r="AC28" s="54" t="s">
        <v>61</v>
      </c>
      <c r="AD28" s="29"/>
      <c r="AE28" s="344" t="s">
        <v>242</v>
      </c>
      <c r="AF28" s="393"/>
      <c r="AG28" s="394"/>
      <c r="AH28" s="343" t="s">
        <v>243</v>
      </c>
      <c r="AI28" s="393"/>
      <c r="AJ28" s="63" t="s">
        <v>63</v>
      </c>
      <c r="AK28" s="63" t="s">
        <v>62</v>
      </c>
      <c r="AL28" s="85" t="s">
        <v>241</v>
      </c>
      <c r="AM28" s="54" t="s">
        <v>61</v>
      </c>
      <c r="AO28" s="344" t="s">
        <v>242</v>
      </c>
      <c r="AP28" s="393"/>
      <c r="AQ28" s="394"/>
      <c r="AR28" s="343" t="s">
        <v>243</v>
      </c>
      <c r="AS28" s="393"/>
      <c r="AT28" s="63" t="s">
        <v>63</v>
      </c>
      <c r="AU28" s="63" t="s">
        <v>62</v>
      </c>
      <c r="AV28" s="85" t="s">
        <v>241</v>
      </c>
      <c r="AW28" s="54" t="s">
        <v>61</v>
      </c>
      <c r="AY28" s="344" t="s">
        <v>242</v>
      </c>
      <c r="AZ28" s="393"/>
      <c r="BA28" s="394"/>
      <c r="BB28" s="343" t="s">
        <v>243</v>
      </c>
      <c r="BC28" s="393"/>
      <c r="BD28" s="63" t="s">
        <v>63</v>
      </c>
      <c r="BE28" s="63" t="s">
        <v>62</v>
      </c>
      <c r="BF28" s="85" t="s">
        <v>241</v>
      </c>
      <c r="BG28" s="54" t="s">
        <v>61</v>
      </c>
      <c r="BI28" s="344" t="s">
        <v>242</v>
      </c>
      <c r="BJ28" s="393"/>
      <c r="BK28" s="394"/>
      <c r="BL28" s="343" t="s">
        <v>243</v>
      </c>
      <c r="BM28" s="393"/>
      <c r="BN28" s="63" t="s">
        <v>63</v>
      </c>
      <c r="BO28" s="63" t="s">
        <v>62</v>
      </c>
      <c r="BP28" s="85" t="s">
        <v>241</v>
      </c>
      <c r="BQ28" s="54" t="s">
        <v>61</v>
      </c>
      <c r="BS28" s="344" t="s">
        <v>242</v>
      </c>
      <c r="BT28" s="393"/>
      <c r="BU28" s="394"/>
      <c r="BV28" s="343" t="s">
        <v>243</v>
      </c>
      <c r="BW28" s="393"/>
      <c r="BX28" s="63" t="s">
        <v>63</v>
      </c>
      <c r="BY28" s="63" t="s">
        <v>62</v>
      </c>
      <c r="BZ28" s="85" t="s">
        <v>241</v>
      </c>
      <c r="CA28" s="54" t="s">
        <v>61</v>
      </c>
      <c r="CC28" s="344" t="s">
        <v>242</v>
      </c>
      <c r="CD28" s="393"/>
      <c r="CE28" s="394"/>
      <c r="CF28" s="343" t="s">
        <v>243</v>
      </c>
      <c r="CG28" s="393"/>
      <c r="CH28" s="63" t="s">
        <v>63</v>
      </c>
      <c r="CI28" s="63" t="s">
        <v>62</v>
      </c>
      <c r="CJ28" s="85" t="s">
        <v>241</v>
      </c>
      <c r="CK28" s="54" t="s">
        <v>61</v>
      </c>
      <c r="CL28" s="344" t="s">
        <v>242</v>
      </c>
      <c r="CM28" s="393"/>
      <c r="CN28" s="394"/>
      <c r="CO28" s="343" t="s">
        <v>243</v>
      </c>
      <c r="CP28" s="393"/>
      <c r="CQ28" s="63" t="s">
        <v>63</v>
      </c>
      <c r="CR28" s="63" t="s">
        <v>62</v>
      </c>
      <c r="CS28" s="85" t="s">
        <v>241</v>
      </c>
      <c r="CT28" s="54" t="s">
        <v>61</v>
      </c>
      <c r="CU28" s="29"/>
      <c r="CV28" s="344" t="s">
        <v>242</v>
      </c>
      <c r="CW28" s="393"/>
      <c r="CX28" s="394"/>
      <c r="CY28" s="343" t="s">
        <v>243</v>
      </c>
      <c r="CZ28" s="393"/>
      <c r="DA28" s="63" t="s">
        <v>63</v>
      </c>
      <c r="DB28" s="63" t="s">
        <v>62</v>
      </c>
      <c r="DC28" s="85" t="s">
        <v>710</v>
      </c>
      <c r="DD28" s="54" t="s">
        <v>61</v>
      </c>
      <c r="DF28" s="344" t="s">
        <v>242</v>
      </c>
      <c r="DG28" s="393"/>
      <c r="DH28" s="394"/>
      <c r="DI28" s="343" t="s">
        <v>243</v>
      </c>
      <c r="DJ28" s="393"/>
      <c r="DK28" s="63" t="s">
        <v>63</v>
      </c>
      <c r="DL28" s="63" t="s">
        <v>62</v>
      </c>
      <c r="DM28" s="85" t="s">
        <v>710</v>
      </c>
      <c r="DN28" s="54" t="s">
        <v>61</v>
      </c>
      <c r="DO28" s="344" t="s">
        <v>242</v>
      </c>
      <c r="DP28" s="393"/>
      <c r="DQ28" s="394"/>
      <c r="DR28" s="343" t="s">
        <v>243</v>
      </c>
      <c r="DS28" s="393"/>
      <c r="DT28" s="63" t="s">
        <v>63</v>
      </c>
      <c r="DU28" s="63" t="s">
        <v>62</v>
      </c>
      <c r="DV28" s="85" t="s">
        <v>710</v>
      </c>
      <c r="DW28" s="54" t="s">
        <v>61</v>
      </c>
    </row>
    <row r="29" spans="1:127" ht="13.5">
      <c r="A29" s="382"/>
      <c r="B29" s="395"/>
      <c r="C29" s="396"/>
      <c r="D29" s="417"/>
      <c r="E29" s="418"/>
      <c r="K29" s="382"/>
      <c r="L29" s="395"/>
      <c r="M29" s="396"/>
      <c r="N29" s="332"/>
      <c r="O29" s="395"/>
      <c r="P29" s="21"/>
      <c r="Q29" s="21"/>
      <c r="R29" s="21"/>
      <c r="S29" s="21"/>
      <c r="T29" s="29"/>
      <c r="U29" s="382"/>
      <c r="V29" s="395"/>
      <c r="W29" s="396"/>
      <c r="X29" s="332"/>
      <c r="Y29" s="395"/>
      <c r="Z29" s="21"/>
      <c r="AA29" s="21"/>
      <c r="AB29" s="21"/>
      <c r="AC29" s="21"/>
      <c r="AD29" s="29"/>
      <c r="AE29" s="382"/>
      <c r="AF29" s="395"/>
      <c r="AG29" s="396"/>
      <c r="AH29" s="332"/>
      <c r="AI29" s="395"/>
      <c r="AJ29" s="21"/>
      <c r="AK29" s="21"/>
      <c r="AL29" s="21"/>
      <c r="AM29" s="21"/>
      <c r="AO29" s="382"/>
      <c r="AP29" s="395"/>
      <c r="AQ29" s="396"/>
      <c r="AR29" s="332"/>
      <c r="AS29" s="395"/>
      <c r="AT29" s="21"/>
      <c r="AU29" s="21"/>
      <c r="AV29" s="21"/>
      <c r="AW29" s="21"/>
      <c r="AY29" s="382"/>
      <c r="AZ29" s="395"/>
      <c r="BA29" s="396"/>
      <c r="BB29" s="332"/>
      <c r="BC29" s="395"/>
      <c r="BD29" s="21"/>
      <c r="BE29" s="21"/>
      <c r="BF29" s="21"/>
      <c r="BG29" s="21"/>
      <c r="BI29" s="382"/>
      <c r="BJ29" s="395"/>
      <c r="BK29" s="396"/>
      <c r="BL29" s="332"/>
      <c r="BM29" s="395"/>
      <c r="BN29" s="21"/>
      <c r="BO29" s="21"/>
      <c r="BP29" s="21"/>
      <c r="BQ29" s="21"/>
      <c r="BS29" s="382"/>
      <c r="BT29" s="395"/>
      <c r="BU29" s="396"/>
      <c r="BV29" s="332"/>
      <c r="BW29" s="395"/>
      <c r="BX29" s="21"/>
      <c r="BY29" s="21"/>
      <c r="BZ29" s="21"/>
      <c r="CA29" s="21"/>
      <c r="CC29" s="382"/>
      <c r="CD29" s="395"/>
      <c r="CE29" s="396"/>
      <c r="CF29" s="332"/>
      <c r="CG29" s="395"/>
      <c r="CH29" s="21"/>
      <c r="CI29" s="21"/>
      <c r="CJ29" s="21"/>
      <c r="CK29" s="21"/>
      <c r="CL29" s="382"/>
      <c r="CM29" s="395"/>
      <c r="CN29" s="396"/>
      <c r="CO29" s="332"/>
      <c r="CP29" s="395"/>
      <c r="CQ29" s="21"/>
      <c r="CR29" s="21"/>
      <c r="CS29" s="21"/>
      <c r="CT29" s="21"/>
      <c r="CU29" s="29"/>
      <c r="CV29" s="382"/>
      <c r="CW29" s="395"/>
      <c r="CX29" s="396"/>
      <c r="CY29" s="332"/>
      <c r="CZ29" s="395"/>
      <c r="DA29" s="21"/>
      <c r="DB29" s="21"/>
      <c r="DC29" s="21"/>
      <c r="DD29" s="21"/>
      <c r="DF29" s="382"/>
      <c r="DG29" s="395"/>
      <c r="DH29" s="396"/>
      <c r="DI29" s="332"/>
      <c r="DJ29" s="395"/>
      <c r="DK29" s="21"/>
      <c r="DL29" s="21"/>
      <c r="DM29" s="21"/>
      <c r="DN29" s="21"/>
      <c r="DO29" s="382"/>
      <c r="DP29" s="395"/>
      <c r="DQ29" s="396"/>
      <c r="DR29" s="332"/>
      <c r="DS29" s="395"/>
      <c r="DT29" s="21"/>
      <c r="DU29" s="21"/>
      <c r="DV29" s="21"/>
      <c r="DW29" s="21"/>
    </row>
    <row r="30" spans="1:127" ht="13.5">
      <c r="A30" s="388" t="s">
        <v>428</v>
      </c>
      <c r="B30" s="388"/>
      <c r="C30" s="389"/>
      <c r="D30" s="415">
        <v>32228</v>
      </c>
      <c r="E30" s="416"/>
      <c r="F30" s="120">
        <v>8753</v>
      </c>
      <c r="G30" s="120">
        <v>17072</v>
      </c>
      <c r="H30" s="120">
        <v>2185</v>
      </c>
      <c r="I30" s="120">
        <v>4218</v>
      </c>
      <c r="J30" s="120"/>
      <c r="K30" s="388" t="s">
        <v>428</v>
      </c>
      <c r="L30" s="388"/>
      <c r="M30" s="389"/>
      <c r="N30" s="407">
        <v>36183</v>
      </c>
      <c r="O30" s="408"/>
      <c r="P30" s="113">
        <v>7488</v>
      </c>
      <c r="Q30" s="113">
        <v>23805</v>
      </c>
      <c r="R30" s="113">
        <v>1860</v>
      </c>
      <c r="S30" s="113">
        <v>3030</v>
      </c>
      <c r="T30" s="113"/>
      <c r="U30" s="388" t="s">
        <v>428</v>
      </c>
      <c r="V30" s="388"/>
      <c r="W30" s="389"/>
      <c r="X30" s="407">
        <v>21787</v>
      </c>
      <c r="Y30" s="408"/>
      <c r="Z30" s="113">
        <v>5430</v>
      </c>
      <c r="AA30" s="113">
        <v>13139</v>
      </c>
      <c r="AB30" s="113">
        <v>1276</v>
      </c>
      <c r="AC30" s="113">
        <v>1942</v>
      </c>
      <c r="AD30" s="113"/>
      <c r="AE30" s="388" t="s">
        <v>428</v>
      </c>
      <c r="AF30" s="388"/>
      <c r="AG30" s="389"/>
      <c r="AH30" s="407">
        <f>SUM(AH32:AI33,AH36,AH43:AI53,AH55:AI60,AH63:AI66)</f>
        <v>25814</v>
      </c>
      <c r="AI30" s="408"/>
      <c r="AJ30" s="113">
        <f>SUM(AJ36,AJ43:AJ50,AJ55:AJ60,AJ63:AJ66)</f>
        <v>5758</v>
      </c>
      <c r="AK30" s="113">
        <v>16553</v>
      </c>
      <c r="AL30" s="113">
        <f>SUM(AL32,AL43:AL48,AL55:AL60,AL63:AL66)</f>
        <v>1264</v>
      </c>
      <c r="AM30" s="113">
        <f>SUM(AM36,AM43,AM46,AM48,AM55,AM58:AM60,AM63:AM67)</f>
        <v>2240</v>
      </c>
      <c r="AO30" s="388" t="s">
        <v>428</v>
      </c>
      <c r="AP30" s="388"/>
      <c r="AQ30" s="389"/>
      <c r="AR30" s="129"/>
      <c r="AS30" s="113">
        <v>25699</v>
      </c>
      <c r="AT30" s="113">
        <v>6319</v>
      </c>
      <c r="AU30" s="113">
        <v>15956</v>
      </c>
      <c r="AV30" s="113">
        <v>1371</v>
      </c>
      <c r="AW30" s="113">
        <v>2054</v>
      </c>
      <c r="AY30" s="388" t="s">
        <v>428</v>
      </c>
      <c r="AZ30" s="388"/>
      <c r="BA30" s="389"/>
      <c r="BB30" s="129"/>
      <c r="BC30" s="113">
        <v>23142</v>
      </c>
      <c r="BD30" s="113">
        <v>6224</v>
      </c>
      <c r="BE30" s="113">
        <v>13737</v>
      </c>
      <c r="BF30" s="113">
        <v>1210</v>
      </c>
      <c r="BG30" s="113">
        <v>1971</v>
      </c>
      <c r="BI30" s="388" t="s">
        <v>428</v>
      </c>
      <c r="BJ30" s="388"/>
      <c r="BK30" s="389"/>
      <c r="BL30" s="129"/>
      <c r="BM30" s="113">
        <v>23142</v>
      </c>
      <c r="BN30" s="113">
        <v>6224</v>
      </c>
      <c r="BO30" s="113">
        <v>13737</v>
      </c>
      <c r="BP30" s="113">
        <v>1210</v>
      </c>
      <c r="BQ30" s="113">
        <v>1971</v>
      </c>
      <c r="BS30" s="388" t="s">
        <v>428</v>
      </c>
      <c r="BT30" s="388"/>
      <c r="BU30" s="389"/>
      <c r="BV30" s="129"/>
      <c r="BW30" s="113">
        <v>27282</v>
      </c>
      <c r="BX30" s="113">
        <v>5237</v>
      </c>
      <c r="BY30" s="113">
        <v>18590</v>
      </c>
      <c r="BZ30" s="113">
        <v>1092</v>
      </c>
      <c r="CA30" s="113">
        <v>2364</v>
      </c>
      <c r="CC30" s="388" t="s">
        <v>428</v>
      </c>
      <c r="CD30" s="388"/>
      <c r="CE30" s="389"/>
      <c r="CF30" s="129"/>
      <c r="CG30" s="186">
        <v>22170</v>
      </c>
      <c r="CH30" s="186">
        <v>6277</v>
      </c>
      <c r="CI30" s="186">
        <v>12454</v>
      </c>
      <c r="CJ30" s="186">
        <v>976</v>
      </c>
      <c r="CK30" s="186">
        <v>2463</v>
      </c>
      <c r="CL30" s="388" t="s">
        <v>428</v>
      </c>
      <c r="CM30" s="388"/>
      <c r="CN30" s="389"/>
      <c r="CO30" s="129"/>
      <c r="CP30" s="186">
        <v>33421</v>
      </c>
      <c r="CQ30" s="186">
        <v>6642</v>
      </c>
      <c r="CR30" s="186">
        <v>21630</v>
      </c>
      <c r="CS30" s="186">
        <v>2093</v>
      </c>
      <c r="CT30" s="186">
        <v>3057</v>
      </c>
      <c r="CU30" s="186"/>
      <c r="CV30" s="388" t="s">
        <v>428</v>
      </c>
      <c r="CW30" s="388"/>
      <c r="CX30" s="389"/>
      <c r="CY30" s="129"/>
      <c r="CZ30" s="186">
        <v>31633</v>
      </c>
      <c r="DA30" s="186">
        <v>7570</v>
      </c>
      <c r="DB30" s="186">
        <v>19462</v>
      </c>
      <c r="DC30" s="186">
        <v>1989</v>
      </c>
      <c r="DD30" s="186">
        <v>2612</v>
      </c>
      <c r="DF30" s="388" t="s">
        <v>428</v>
      </c>
      <c r="DG30" s="388"/>
      <c r="DH30" s="389"/>
      <c r="DI30" s="129"/>
      <c r="DJ30" s="186">
        <v>27885</v>
      </c>
      <c r="DK30" s="186">
        <v>8547</v>
      </c>
      <c r="DL30" s="186">
        <v>15233</v>
      </c>
      <c r="DM30" s="186">
        <v>1877</v>
      </c>
      <c r="DN30" s="186">
        <v>2228</v>
      </c>
      <c r="DO30" s="388" t="s">
        <v>428</v>
      </c>
      <c r="DP30" s="388"/>
      <c r="DQ30" s="389"/>
      <c r="DR30" s="129"/>
      <c r="DS30" s="186"/>
      <c r="DT30" s="186"/>
      <c r="DU30" s="186"/>
      <c r="DV30" s="186"/>
      <c r="DW30" s="186"/>
    </row>
    <row r="31" spans="1:127" ht="13.5">
      <c r="A31" s="390"/>
      <c r="B31" s="391"/>
      <c r="C31" s="392"/>
      <c r="D31" s="402"/>
      <c r="E31" s="403"/>
      <c r="F31" s="41"/>
      <c r="G31" s="41"/>
      <c r="H31" s="41"/>
      <c r="I31" s="41"/>
      <c r="J31" s="41"/>
      <c r="K31" s="390"/>
      <c r="L31" s="391"/>
      <c r="M31" s="392"/>
      <c r="N31" s="406"/>
      <c r="O31" s="400"/>
      <c r="P31" s="37"/>
      <c r="Q31" s="37"/>
      <c r="R31" s="37"/>
      <c r="S31" s="37"/>
      <c r="T31" s="37"/>
      <c r="U31" s="390"/>
      <c r="V31" s="391"/>
      <c r="W31" s="392"/>
      <c r="X31" s="406"/>
      <c r="Y31" s="400"/>
      <c r="Z31" s="37"/>
      <c r="AA31" s="37"/>
      <c r="AB31" s="37"/>
      <c r="AC31" s="37"/>
      <c r="AD31" s="37"/>
      <c r="AE31" s="390"/>
      <c r="AF31" s="391"/>
      <c r="AG31" s="392"/>
      <c r="AH31" s="406"/>
      <c r="AI31" s="400"/>
      <c r="AJ31" s="37"/>
      <c r="AK31" s="37"/>
      <c r="AL31" s="37"/>
      <c r="AM31" s="37"/>
      <c r="AO31" s="390"/>
      <c r="AP31" s="391"/>
      <c r="AQ31" s="392"/>
      <c r="AR31" s="36"/>
      <c r="AS31" s="86"/>
      <c r="AT31" s="37"/>
      <c r="AU31" s="37"/>
      <c r="AV31" s="37"/>
      <c r="AW31" s="37"/>
      <c r="AY31" s="390"/>
      <c r="AZ31" s="391"/>
      <c r="BA31" s="392"/>
      <c r="BB31" s="36"/>
      <c r="BC31" s="86"/>
      <c r="BD31" s="37"/>
      <c r="BE31" s="37"/>
      <c r="BF31" s="37"/>
      <c r="BG31" s="37"/>
      <c r="BI31" s="390"/>
      <c r="BJ31" s="391"/>
      <c r="BK31" s="392"/>
      <c r="BL31" s="36"/>
      <c r="BM31" s="86"/>
      <c r="BN31" s="37"/>
      <c r="BO31" s="37"/>
      <c r="BP31" s="37"/>
      <c r="BQ31" s="37"/>
      <c r="BS31" s="390"/>
      <c r="BT31" s="391"/>
      <c r="BU31" s="392"/>
      <c r="BV31" s="36"/>
      <c r="BW31" s="86"/>
      <c r="BX31" s="37"/>
      <c r="BY31" s="37"/>
      <c r="BZ31" s="37"/>
      <c r="CA31" s="37"/>
      <c r="CC31" s="390"/>
      <c r="CD31" s="391"/>
      <c r="CE31" s="392"/>
      <c r="CF31" s="36"/>
      <c r="CG31" s="187"/>
      <c r="CH31" s="188"/>
      <c r="CI31" s="188"/>
      <c r="CJ31" s="188"/>
      <c r="CK31" s="188"/>
      <c r="CL31" s="390"/>
      <c r="CM31" s="391"/>
      <c r="CN31" s="392"/>
      <c r="CO31" s="36"/>
      <c r="CP31" s="187"/>
      <c r="CQ31" s="188"/>
      <c r="CR31" s="188"/>
      <c r="CS31" s="188"/>
      <c r="CT31" s="188"/>
      <c r="CU31" s="188"/>
      <c r="CV31" s="390"/>
      <c r="CW31" s="391"/>
      <c r="CX31" s="392"/>
      <c r="CY31" s="36"/>
      <c r="CZ31" s="187"/>
      <c r="DA31" s="188"/>
      <c r="DB31" s="188"/>
      <c r="DC31" s="188"/>
      <c r="DD31" s="188"/>
      <c r="DF31" s="390"/>
      <c r="DG31" s="391"/>
      <c r="DH31" s="392"/>
      <c r="DI31" s="36"/>
      <c r="DJ31" s="187"/>
      <c r="DK31" s="188"/>
      <c r="DL31" s="188"/>
      <c r="DM31" s="188"/>
      <c r="DN31" s="188"/>
      <c r="DO31" s="390"/>
      <c r="DP31" s="391"/>
      <c r="DQ31" s="392"/>
      <c r="DR31" s="36"/>
      <c r="DS31" s="187"/>
      <c r="DT31" s="188"/>
      <c r="DU31" s="188"/>
      <c r="DV31" s="188"/>
      <c r="DW31" s="188"/>
    </row>
    <row r="32" spans="1:127" ht="13.5">
      <c r="A32" s="335" t="s">
        <v>60</v>
      </c>
      <c r="B32" s="336"/>
      <c r="C32" s="337"/>
      <c r="D32" s="402">
        <v>1258</v>
      </c>
      <c r="E32" s="403"/>
      <c r="F32" s="41" t="s">
        <v>246</v>
      </c>
      <c r="G32" s="41">
        <v>1258</v>
      </c>
      <c r="H32" s="41" t="s">
        <v>246</v>
      </c>
      <c r="I32" s="41" t="s">
        <v>246</v>
      </c>
      <c r="J32" s="41"/>
      <c r="K32" s="335" t="s">
        <v>60</v>
      </c>
      <c r="L32" s="336"/>
      <c r="M32" s="337"/>
      <c r="N32" s="406">
        <v>1152</v>
      </c>
      <c r="O32" s="400"/>
      <c r="P32" s="90" t="s">
        <v>245</v>
      </c>
      <c r="Q32" s="37">
        <v>1152</v>
      </c>
      <c r="R32" s="90" t="s">
        <v>245</v>
      </c>
      <c r="S32" s="90" t="s">
        <v>245</v>
      </c>
      <c r="T32" s="90"/>
      <c r="U32" s="335" t="s">
        <v>60</v>
      </c>
      <c r="V32" s="336"/>
      <c r="W32" s="337"/>
      <c r="X32" s="406">
        <v>642</v>
      </c>
      <c r="Y32" s="400"/>
      <c r="Z32" s="90" t="s">
        <v>245</v>
      </c>
      <c r="AA32" s="37">
        <v>642</v>
      </c>
      <c r="AB32" s="90" t="s">
        <v>245</v>
      </c>
      <c r="AC32" s="90" t="s">
        <v>245</v>
      </c>
      <c r="AD32" s="90"/>
      <c r="AE32" s="335" t="s">
        <v>60</v>
      </c>
      <c r="AF32" s="336"/>
      <c r="AG32" s="337"/>
      <c r="AH32" s="406">
        <v>1048</v>
      </c>
      <c r="AI32" s="400"/>
      <c r="AJ32" s="90" t="s">
        <v>245</v>
      </c>
      <c r="AK32" s="37">
        <v>1048</v>
      </c>
      <c r="AL32" s="90" t="s">
        <v>442</v>
      </c>
      <c r="AM32" s="90" t="s">
        <v>245</v>
      </c>
      <c r="AO32" s="335" t="s">
        <v>60</v>
      </c>
      <c r="AP32" s="336"/>
      <c r="AQ32" s="337"/>
      <c r="AR32" s="129"/>
      <c r="AS32" s="41">
        <v>836</v>
      </c>
      <c r="AT32" s="90" t="s">
        <v>245</v>
      </c>
      <c r="AU32" s="41">
        <v>836</v>
      </c>
      <c r="AV32" s="41">
        <v>0</v>
      </c>
      <c r="AW32" s="90" t="s">
        <v>245</v>
      </c>
      <c r="AY32" s="335" t="s">
        <v>60</v>
      </c>
      <c r="AZ32" s="336"/>
      <c r="BA32" s="337"/>
      <c r="BB32" s="129"/>
      <c r="BC32" s="41">
        <f aca="true" t="shared" si="0" ref="BC32:BC43">SUM(BD32:BG32)</f>
        <v>986</v>
      </c>
      <c r="BD32" s="90" t="s">
        <v>472</v>
      </c>
      <c r="BE32" s="41">
        <v>986</v>
      </c>
      <c r="BF32" s="41" t="s">
        <v>472</v>
      </c>
      <c r="BG32" s="90" t="s">
        <v>472</v>
      </c>
      <c r="BI32" s="335" t="s">
        <v>60</v>
      </c>
      <c r="BJ32" s="336"/>
      <c r="BK32" s="337"/>
      <c r="BL32" s="129"/>
      <c r="BM32" s="41">
        <f>SUM(BN32:BQ32)</f>
        <v>986</v>
      </c>
      <c r="BN32" s="90" t="s">
        <v>472</v>
      </c>
      <c r="BO32" s="41">
        <v>986</v>
      </c>
      <c r="BP32" s="41" t="s">
        <v>472</v>
      </c>
      <c r="BQ32" s="90" t="s">
        <v>472</v>
      </c>
      <c r="BS32" s="335" t="s">
        <v>60</v>
      </c>
      <c r="BT32" s="336"/>
      <c r="BU32" s="337"/>
      <c r="BV32" s="129"/>
      <c r="BW32" s="90" t="s">
        <v>616</v>
      </c>
      <c r="BX32" s="90" t="s">
        <v>472</v>
      </c>
      <c r="BY32" s="90" t="s">
        <v>616</v>
      </c>
      <c r="BZ32" s="90" t="s">
        <v>472</v>
      </c>
      <c r="CA32" s="90" t="s">
        <v>472</v>
      </c>
      <c r="CC32" s="335" t="s">
        <v>60</v>
      </c>
      <c r="CD32" s="336"/>
      <c r="CE32" s="337"/>
      <c r="CF32" s="129"/>
      <c r="CG32" s="188" t="s">
        <v>616</v>
      </c>
      <c r="CH32" s="188" t="s">
        <v>472</v>
      </c>
      <c r="CI32" s="188" t="s">
        <v>616</v>
      </c>
      <c r="CJ32" s="188" t="s">
        <v>472</v>
      </c>
      <c r="CK32" s="188" t="s">
        <v>472</v>
      </c>
      <c r="CL32" s="335" t="s">
        <v>60</v>
      </c>
      <c r="CM32" s="336"/>
      <c r="CN32" s="337"/>
      <c r="CO32" s="129"/>
      <c r="CP32" s="188" t="s">
        <v>472</v>
      </c>
      <c r="CQ32" s="188" t="s">
        <v>472</v>
      </c>
      <c r="CR32" s="188" t="s">
        <v>472</v>
      </c>
      <c r="CS32" s="188" t="s">
        <v>472</v>
      </c>
      <c r="CT32" s="188" t="s">
        <v>472</v>
      </c>
      <c r="CU32" s="188"/>
      <c r="CV32" s="335" t="s">
        <v>60</v>
      </c>
      <c r="CW32" s="336"/>
      <c r="CX32" s="337"/>
      <c r="CY32" s="129"/>
      <c r="CZ32" s="188" t="s">
        <v>472</v>
      </c>
      <c r="DA32" s="188" t="s">
        <v>472</v>
      </c>
      <c r="DB32" s="188" t="s">
        <v>472</v>
      </c>
      <c r="DC32" s="188" t="s">
        <v>472</v>
      </c>
      <c r="DD32" s="188" t="s">
        <v>472</v>
      </c>
      <c r="DF32" s="335" t="s">
        <v>60</v>
      </c>
      <c r="DG32" s="336"/>
      <c r="DH32" s="337"/>
      <c r="DI32" s="129"/>
      <c r="DJ32" s="188" t="s">
        <v>472</v>
      </c>
      <c r="DK32" s="188" t="s">
        <v>472</v>
      </c>
      <c r="DL32" s="188" t="s">
        <v>472</v>
      </c>
      <c r="DM32" s="188" t="s">
        <v>472</v>
      </c>
      <c r="DN32" s="188" t="s">
        <v>472</v>
      </c>
      <c r="DO32" s="335" t="s">
        <v>60</v>
      </c>
      <c r="DP32" s="336"/>
      <c r="DQ32" s="337"/>
      <c r="DR32" s="129"/>
      <c r="DS32" s="188" t="s">
        <v>731</v>
      </c>
      <c r="DT32" s="357" t="s">
        <v>736</v>
      </c>
      <c r="DU32" s="357"/>
      <c r="DV32" s="357"/>
      <c r="DW32" s="357"/>
    </row>
    <row r="33" spans="1:127" ht="13.5">
      <c r="A33" s="335" t="s">
        <v>203</v>
      </c>
      <c r="B33" s="336"/>
      <c r="C33" s="337"/>
      <c r="D33" s="402">
        <v>8673</v>
      </c>
      <c r="E33" s="403"/>
      <c r="F33" s="41" t="s">
        <v>246</v>
      </c>
      <c r="G33" s="41">
        <v>8673</v>
      </c>
      <c r="H33" s="41" t="s">
        <v>246</v>
      </c>
      <c r="I33" s="41" t="s">
        <v>246</v>
      </c>
      <c r="J33" s="41"/>
      <c r="K33" s="335" t="s">
        <v>203</v>
      </c>
      <c r="L33" s="336"/>
      <c r="M33" s="337"/>
      <c r="N33" s="406">
        <v>15478</v>
      </c>
      <c r="O33" s="400"/>
      <c r="P33" s="90" t="s">
        <v>245</v>
      </c>
      <c r="Q33" s="37">
        <v>15478</v>
      </c>
      <c r="R33" s="90" t="s">
        <v>245</v>
      </c>
      <c r="S33" s="90" t="s">
        <v>245</v>
      </c>
      <c r="T33" s="90"/>
      <c r="U33" s="335" t="s">
        <v>203</v>
      </c>
      <c r="V33" s="336"/>
      <c r="W33" s="337"/>
      <c r="X33" s="406">
        <v>6424</v>
      </c>
      <c r="Y33" s="400"/>
      <c r="Z33" s="90" t="s">
        <v>245</v>
      </c>
      <c r="AA33" s="37">
        <v>6424</v>
      </c>
      <c r="AB33" s="90" t="s">
        <v>245</v>
      </c>
      <c r="AC33" s="90" t="s">
        <v>245</v>
      </c>
      <c r="AD33" s="90"/>
      <c r="AE33" s="335" t="s">
        <v>203</v>
      </c>
      <c r="AF33" s="336"/>
      <c r="AG33" s="337"/>
      <c r="AH33" s="406">
        <v>10079</v>
      </c>
      <c r="AI33" s="400"/>
      <c r="AJ33" s="90" t="s">
        <v>245</v>
      </c>
      <c r="AK33" s="37">
        <v>10079</v>
      </c>
      <c r="AL33" s="90" t="s">
        <v>245</v>
      </c>
      <c r="AM33" s="90" t="s">
        <v>245</v>
      </c>
      <c r="AO33" s="335" t="s">
        <v>203</v>
      </c>
      <c r="AP33" s="336"/>
      <c r="AQ33" s="337"/>
      <c r="AR33" s="129"/>
      <c r="AS33" s="41">
        <v>9401</v>
      </c>
      <c r="AT33" s="90" t="s">
        <v>245</v>
      </c>
      <c r="AU33" s="41">
        <v>9401</v>
      </c>
      <c r="AV33" s="90" t="s">
        <v>245</v>
      </c>
      <c r="AW33" s="90" t="s">
        <v>245</v>
      </c>
      <c r="AY33" s="335" t="s">
        <v>203</v>
      </c>
      <c r="AZ33" s="336"/>
      <c r="BA33" s="337"/>
      <c r="BB33" s="129"/>
      <c r="BC33" s="41">
        <f t="shared" si="0"/>
        <v>6415</v>
      </c>
      <c r="BD33" s="90" t="s">
        <v>472</v>
      </c>
      <c r="BE33" s="41">
        <v>6415</v>
      </c>
      <c r="BF33" s="90" t="s">
        <v>472</v>
      </c>
      <c r="BG33" s="90" t="s">
        <v>472</v>
      </c>
      <c r="BI33" s="335" t="s">
        <v>203</v>
      </c>
      <c r="BJ33" s="336"/>
      <c r="BK33" s="337"/>
      <c r="BL33" s="129"/>
      <c r="BM33" s="41">
        <f>SUM(BN33:BQ33)</f>
        <v>6415</v>
      </c>
      <c r="BN33" s="90" t="s">
        <v>472</v>
      </c>
      <c r="BO33" s="41">
        <v>6415</v>
      </c>
      <c r="BP33" s="90" t="s">
        <v>472</v>
      </c>
      <c r="BQ33" s="90" t="s">
        <v>472</v>
      </c>
      <c r="BS33" s="335" t="s">
        <v>203</v>
      </c>
      <c r="BT33" s="336"/>
      <c r="BU33" s="337"/>
      <c r="BV33" s="129"/>
      <c r="BW33" s="90" t="s">
        <v>616</v>
      </c>
      <c r="BX33" s="90" t="s">
        <v>472</v>
      </c>
      <c r="BY33" s="90" t="s">
        <v>616</v>
      </c>
      <c r="BZ33" s="90" t="s">
        <v>472</v>
      </c>
      <c r="CA33" s="90" t="s">
        <v>472</v>
      </c>
      <c r="CB33" s="90"/>
      <c r="CC33" s="335" t="s">
        <v>203</v>
      </c>
      <c r="CD33" s="336"/>
      <c r="CE33" s="337"/>
      <c r="CF33" s="129"/>
      <c r="CG33" s="188" t="s">
        <v>616</v>
      </c>
      <c r="CH33" s="188" t="s">
        <v>472</v>
      </c>
      <c r="CI33" s="188" t="s">
        <v>616</v>
      </c>
      <c r="CJ33" s="188" t="s">
        <v>472</v>
      </c>
      <c r="CK33" s="188" t="s">
        <v>472</v>
      </c>
      <c r="CL33" s="335" t="s">
        <v>203</v>
      </c>
      <c r="CM33" s="336"/>
      <c r="CN33" s="337"/>
      <c r="CO33" s="129"/>
      <c r="CP33" s="188">
        <v>17127</v>
      </c>
      <c r="CQ33" s="188" t="s">
        <v>472</v>
      </c>
      <c r="CR33" s="188">
        <v>17127</v>
      </c>
      <c r="CS33" s="188" t="s">
        <v>472</v>
      </c>
      <c r="CT33" s="188" t="s">
        <v>472</v>
      </c>
      <c r="CU33" s="188"/>
      <c r="CV33" s="335" t="s">
        <v>203</v>
      </c>
      <c r="CW33" s="336"/>
      <c r="CX33" s="337"/>
      <c r="CY33" s="129"/>
      <c r="CZ33" s="188">
        <v>15364</v>
      </c>
      <c r="DA33" s="188" t="s">
        <v>472</v>
      </c>
      <c r="DB33" s="188">
        <v>15364</v>
      </c>
      <c r="DC33" s="188" t="s">
        <v>472</v>
      </c>
      <c r="DD33" s="188" t="s">
        <v>472</v>
      </c>
      <c r="DE33" s="90"/>
      <c r="DF33" s="335" t="s">
        <v>203</v>
      </c>
      <c r="DG33" s="336"/>
      <c r="DH33" s="337"/>
      <c r="DI33" s="129"/>
      <c r="DJ33" s="188">
        <v>9941</v>
      </c>
      <c r="DK33" s="188" t="s">
        <v>472</v>
      </c>
      <c r="DL33" s="188">
        <v>9941</v>
      </c>
      <c r="DM33" s="188" t="s">
        <v>472</v>
      </c>
      <c r="DN33" s="188" t="s">
        <v>472</v>
      </c>
      <c r="DO33" s="335" t="s">
        <v>203</v>
      </c>
      <c r="DP33" s="336"/>
      <c r="DQ33" s="337"/>
      <c r="DR33" s="129"/>
      <c r="DS33" s="188" t="s">
        <v>616</v>
      </c>
      <c r="DT33" s="357"/>
      <c r="DU33" s="357"/>
      <c r="DV33" s="357"/>
      <c r="DW33" s="357"/>
    </row>
    <row r="34" spans="1:127" ht="13.5">
      <c r="A34" s="335" t="s">
        <v>59</v>
      </c>
      <c r="B34" s="336"/>
      <c r="C34" s="337"/>
      <c r="D34" s="402" t="s">
        <v>246</v>
      </c>
      <c r="E34" s="403"/>
      <c r="F34" s="41" t="s">
        <v>246</v>
      </c>
      <c r="G34" s="41" t="s">
        <v>246</v>
      </c>
      <c r="H34" s="41" t="s">
        <v>246</v>
      </c>
      <c r="I34" s="41" t="s">
        <v>246</v>
      </c>
      <c r="J34" s="41"/>
      <c r="K34" s="335" t="s">
        <v>59</v>
      </c>
      <c r="L34" s="336"/>
      <c r="M34" s="337"/>
      <c r="N34" s="409" t="s">
        <v>245</v>
      </c>
      <c r="O34" s="410"/>
      <c r="P34" s="90" t="s">
        <v>245</v>
      </c>
      <c r="Q34" s="90" t="s">
        <v>245</v>
      </c>
      <c r="R34" s="90" t="s">
        <v>245</v>
      </c>
      <c r="S34" s="90" t="s">
        <v>245</v>
      </c>
      <c r="T34" s="90"/>
      <c r="U34" s="335" t="s">
        <v>59</v>
      </c>
      <c r="V34" s="336"/>
      <c r="W34" s="337"/>
      <c r="X34" s="401" t="s">
        <v>206</v>
      </c>
      <c r="Y34" s="400"/>
      <c r="Z34" s="90" t="s">
        <v>245</v>
      </c>
      <c r="AA34" s="90" t="s">
        <v>245</v>
      </c>
      <c r="AB34" s="90" t="s">
        <v>245</v>
      </c>
      <c r="AC34" s="90" t="s">
        <v>245</v>
      </c>
      <c r="AD34" s="90"/>
      <c r="AE34" s="335" t="s">
        <v>480</v>
      </c>
      <c r="AF34" s="336"/>
      <c r="AG34" s="337"/>
      <c r="AH34" s="401" t="s">
        <v>206</v>
      </c>
      <c r="AI34" s="400"/>
      <c r="AJ34" s="90" t="s">
        <v>245</v>
      </c>
      <c r="AK34" s="90" t="s">
        <v>245</v>
      </c>
      <c r="AL34" s="90" t="s">
        <v>245</v>
      </c>
      <c r="AM34" s="90" t="s">
        <v>245</v>
      </c>
      <c r="AO34" s="335" t="s">
        <v>480</v>
      </c>
      <c r="AP34" s="336"/>
      <c r="AQ34" s="337"/>
      <c r="AR34" s="129"/>
      <c r="AS34" s="90" t="s">
        <v>245</v>
      </c>
      <c r="AT34" s="90" t="s">
        <v>245</v>
      </c>
      <c r="AU34" s="90" t="s">
        <v>245</v>
      </c>
      <c r="AV34" s="90" t="s">
        <v>245</v>
      </c>
      <c r="AW34" s="90" t="s">
        <v>245</v>
      </c>
      <c r="AY34" s="335" t="s">
        <v>480</v>
      </c>
      <c r="AZ34" s="336"/>
      <c r="BA34" s="337"/>
      <c r="BB34" s="129"/>
      <c r="BC34" s="41">
        <f t="shared" si="0"/>
        <v>0</v>
      </c>
      <c r="BD34" s="90" t="s">
        <v>472</v>
      </c>
      <c r="BE34" s="90" t="s">
        <v>472</v>
      </c>
      <c r="BF34" s="90" t="s">
        <v>472</v>
      </c>
      <c r="BG34" s="90" t="s">
        <v>472</v>
      </c>
      <c r="BI34" s="335" t="s">
        <v>480</v>
      </c>
      <c r="BJ34" s="336"/>
      <c r="BK34" s="337"/>
      <c r="BL34" s="129"/>
      <c r="BM34" s="41">
        <f>SUM(BN34:BQ34)</f>
        <v>0</v>
      </c>
      <c r="BN34" s="90" t="s">
        <v>472</v>
      </c>
      <c r="BO34" s="90" t="s">
        <v>472</v>
      </c>
      <c r="BP34" s="90" t="s">
        <v>472</v>
      </c>
      <c r="BQ34" s="90" t="s">
        <v>472</v>
      </c>
      <c r="BS34" s="335" t="s">
        <v>480</v>
      </c>
      <c r="BT34" s="336"/>
      <c r="BU34" s="337"/>
      <c r="BV34" s="129"/>
      <c r="BW34" s="90" t="s">
        <v>472</v>
      </c>
      <c r="BX34" s="90" t="s">
        <v>472</v>
      </c>
      <c r="BY34" s="90" t="s">
        <v>472</v>
      </c>
      <c r="BZ34" s="90" t="s">
        <v>472</v>
      </c>
      <c r="CA34" s="90" t="s">
        <v>472</v>
      </c>
      <c r="CC34" s="335" t="s">
        <v>480</v>
      </c>
      <c r="CD34" s="336"/>
      <c r="CE34" s="337"/>
      <c r="CF34" s="129"/>
      <c r="CG34" s="188" t="s">
        <v>472</v>
      </c>
      <c r="CH34" s="188" t="s">
        <v>472</v>
      </c>
      <c r="CI34" s="188" t="s">
        <v>472</v>
      </c>
      <c r="CJ34" s="188" t="s">
        <v>472</v>
      </c>
      <c r="CK34" s="188" t="s">
        <v>472</v>
      </c>
      <c r="CL34" s="335" t="s">
        <v>480</v>
      </c>
      <c r="CM34" s="336"/>
      <c r="CN34" s="337"/>
      <c r="CO34" s="129"/>
      <c r="CP34" s="188" t="s">
        <v>472</v>
      </c>
      <c r="CQ34" s="188" t="s">
        <v>472</v>
      </c>
      <c r="CR34" s="188" t="s">
        <v>472</v>
      </c>
      <c r="CS34" s="188" t="s">
        <v>472</v>
      </c>
      <c r="CT34" s="188" t="s">
        <v>472</v>
      </c>
      <c r="CU34" s="188"/>
      <c r="CV34" s="335" t="s">
        <v>480</v>
      </c>
      <c r="CW34" s="336"/>
      <c r="CX34" s="337"/>
      <c r="CY34" s="129"/>
      <c r="CZ34" s="188" t="s">
        <v>472</v>
      </c>
      <c r="DA34" s="188" t="s">
        <v>472</v>
      </c>
      <c r="DB34" s="188" t="s">
        <v>472</v>
      </c>
      <c r="DC34" s="188" t="s">
        <v>472</v>
      </c>
      <c r="DD34" s="188" t="s">
        <v>472</v>
      </c>
      <c r="DF34" s="335" t="s">
        <v>480</v>
      </c>
      <c r="DG34" s="336"/>
      <c r="DH34" s="337"/>
      <c r="DI34" s="129"/>
      <c r="DJ34" s="188" t="s">
        <v>472</v>
      </c>
      <c r="DK34" s="188" t="s">
        <v>472</v>
      </c>
      <c r="DL34" s="188" t="s">
        <v>472</v>
      </c>
      <c r="DM34" s="188" t="s">
        <v>472</v>
      </c>
      <c r="DN34" s="188" t="s">
        <v>472</v>
      </c>
      <c r="DO34" s="335" t="s">
        <v>732</v>
      </c>
      <c r="DP34" s="336"/>
      <c r="DQ34" s="337"/>
      <c r="DR34" s="129"/>
      <c r="DS34" s="188" t="s">
        <v>616</v>
      </c>
      <c r="DT34" s="357"/>
      <c r="DU34" s="357"/>
      <c r="DV34" s="357"/>
      <c r="DW34" s="357"/>
    </row>
    <row r="35" spans="1:127" ht="13.5">
      <c r="A35" s="335"/>
      <c r="B35" s="336"/>
      <c r="C35" s="337"/>
      <c r="D35" s="402"/>
      <c r="E35" s="403"/>
      <c r="F35" s="41"/>
      <c r="G35" s="41"/>
      <c r="H35" s="41"/>
      <c r="I35" s="41"/>
      <c r="J35" s="41"/>
      <c r="K35" s="335"/>
      <c r="L35" s="336"/>
      <c r="M35" s="337"/>
      <c r="N35" s="401"/>
      <c r="O35" s="400"/>
      <c r="P35" s="35"/>
      <c r="Q35" s="35"/>
      <c r="R35" s="35"/>
      <c r="S35" s="35"/>
      <c r="T35" s="35"/>
      <c r="U35" s="335"/>
      <c r="V35" s="336"/>
      <c r="W35" s="337"/>
      <c r="X35" s="401"/>
      <c r="Y35" s="400"/>
      <c r="Z35" s="35"/>
      <c r="AA35" s="35"/>
      <c r="AB35" s="35"/>
      <c r="AC35" s="35"/>
      <c r="AD35" s="35"/>
      <c r="AE35" s="335"/>
      <c r="AF35" s="336"/>
      <c r="AG35" s="337"/>
      <c r="AH35" s="401"/>
      <c r="AI35" s="400"/>
      <c r="AJ35" s="35"/>
      <c r="AK35" s="35"/>
      <c r="AL35" s="35"/>
      <c r="AM35" s="35"/>
      <c r="AO35" s="335"/>
      <c r="AP35" s="336"/>
      <c r="AQ35" s="337"/>
      <c r="AR35" s="129"/>
      <c r="AS35" s="41"/>
      <c r="AT35" s="41"/>
      <c r="AU35" s="41"/>
      <c r="AV35" s="41"/>
      <c r="AW35" s="41"/>
      <c r="AY35" s="335"/>
      <c r="AZ35" s="336"/>
      <c r="BA35" s="337"/>
      <c r="BB35" s="129"/>
      <c r="BC35" s="41"/>
      <c r="BD35" s="41"/>
      <c r="BE35" s="41"/>
      <c r="BF35" s="41"/>
      <c r="BG35" s="41"/>
      <c r="BI35" s="335"/>
      <c r="BJ35" s="336"/>
      <c r="BK35" s="337"/>
      <c r="BL35" s="129"/>
      <c r="BM35" s="41"/>
      <c r="BN35" s="41"/>
      <c r="BO35" s="41"/>
      <c r="BP35" s="41"/>
      <c r="BQ35" s="41"/>
      <c r="BS35" s="335"/>
      <c r="BT35" s="336"/>
      <c r="BU35" s="337"/>
      <c r="BV35" s="129"/>
      <c r="BW35" s="41"/>
      <c r="BX35" s="41"/>
      <c r="BY35" s="41"/>
      <c r="BZ35" s="41"/>
      <c r="CA35" s="41"/>
      <c r="CC35" s="335"/>
      <c r="CD35" s="336"/>
      <c r="CE35" s="337"/>
      <c r="CF35" s="129"/>
      <c r="CG35" s="188"/>
      <c r="CH35" s="188"/>
      <c r="CI35" s="188"/>
      <c r="CJ35" s="188"/>
      <c r="CK35" s="188"/>
      <c r="CL35" s="335"/>
      <c r="CM35" s="336"/>
      <c r="CN35" s="337"/>
      <c r="CO35" s="129"/>
      <c r="CP35" s="188"/>
      <c r="CQ35" s="188"/>
      <c r="CR35" s="188"/>
      <c r="CS35" s="188"/>
      <c r="CT35" s="188"/>
      <c r="CU35" s="188"/>
      <c r="CV35" s="335"/>
      <c r="CW35" s="336"/>
      <c r="CX35" s="337"/>
      <c r="CY35" s="129"/>
      <c r="CZ35" s="188"/>
      <c r="DA35" s="188"/>
      <c r="DB35" s="188"/>
      <c r="DC35" s="188"/>
      <c r="DD35" s="188"/>
      <c r="DF35" s="335"/>
      <c r="DG35" s="336"/>
      <c r="DH35" s="337"/>
      <c r="DI35" s="129"/>
      <c r="DJ35" s="188"/>
      <c r="DK35" s="188"/>
      <c r="DL35" s="188"/>
      <c r="DM35" s="188"/>
      <c r="DN35" s="188"/>
      <c r="DO35" s="335"/>
      <c r="DP35" s="336"/>
      <c r="DQ35" s="337"/>
      <c r="DR35" s="129"/>
      <c r="DS35" s="188"/>
      <c r="DT35" s="357"/>
      <c r="DU35" s="357"/>
      <c r="DV35" s="357"/>
      <c r="DW35" s="357"/>
    </row>
    <row r="36" spans="1:127" ht="13.5">
      <c r="A36" s="335" t="s">
        <v>58</v>
      </c>
      <c r="B36" s="336"/>
      <c r="C36" s="337"/>
      <c r="D36" s="402">
        <v>630</v>
      </c>
      <c r="E36" s="403"/>
      <c r="F36" s="41">
        <v>156</v>
      </c>
      <c r="G36" s="41" t="s">
        <v>246</v>
      </c>
      <c r="H36" s="41" t="s">
        <v>246</v>
      </c>
      <c r="I36" s="41">
        <v>475</v>
      </c>
      <c r="J36" s="41"/>
      <c r="K36" s="335" t="s">
        <v>58</v>
      </c>
      <c r="L36" s="336"/>
      <c r="M36" s="337"/>
      <c r="N36" s="399">
        <v>805</v>
      </c>
      <c r="O36" s="400"/>
      <c r="P36" s="38">
        <v>241</v>
      </c>
      <c r="Q36" s="90" t="s">
        <v>245</v>
      </c>
      <c r="R36" s="90" t="s">
        <v>245</v>
      </c>
      <c r="S36" s="38">
        <v>565</v>
      </c>
      <c r="T36" s="38"/>
      <c r="U36" s="335" t="s">
        <v>58</v>
      </c>
      <c r="V36" s="336"/>
      <c r="W36" s="337"/>
      <c r="X36" s="399">
        <v>964</v>
      </c>
      <c r="Y36" s="400"/>
      <c r="Z36" s="38">
        <v>303</v>
      </c>
      <c r="AA36" s="35">
        <v>160</v>
      </c>
      <c r="AB36" s="35" t="s">
        <v>246</v>
      </c>
      <c r="AC36" s="38">
        <v>501</v>
      </c>
      <c r="AD36" s="38"/>
      <c r="AE36" s="335" t="s">
        <v>475</v>
      </c>
      <c r="AF36" s="336"/>
      <c r="AG36" s="337"/>
      <c r="AH36" s="402">
        <v>1168</v>
      </c>
      <c r="AI36" s="403"/>
      <c r="AJ36" s="38">
        <v>329</v>
      </c>
      <c r="AK36" s="35">
        <v>150</v>
      </c>
      <c r="AL36" s="90" t="s">
        <v>245</v>
      </c>
      <c r="AM36" s="38">
        <v>689</v>
      </c>
      <c r="AO36" s="335" t="s">
        <v>475</v>
      </c>
      <c r="AP36" s="336"/>
      <c r="AQ36" s="337"/>
      <c r="AR36" s="129"/>
      <c r="AS36" s="41">
        <v>1330</v>
      </c>
      <c r="AT36" s="41">
        <v>400</v>
      </c>
      <c r="AU36" s="41">
        <v>179</v>
      </c>
      <c r="AV36" s="90" t="s">
        <v>245</v>
      </c>
      <c r="AW36" s="41">
        <v>751</v>
      </c>
      <c r="AY36" s="335" t="s">
        <v>475</v>
      </c>
      <c r="AZ36" s="336"/>
      <c r="BA36" s="337"/>
      <c r="BB36" s="129"/>
      <c r="BC36" s="41">
        <f t="shared" si="0"/>
        <v>1080</v>
      </c>
      <c r="BD36" s="41">
        <v>287</v>
      </c>
      <c r="BE36" s="41">
        <v>191</v>
      </c>
      <c r="BF36" s="90" t="s">
        <v>472</v>
      </c>
      <c r="BG36" s="41">
        <v>602</v>
      </c>
      <c r="BI36" s="335" t="s">
        <v>475</v>
      </c>
      <c r="BJ36" s="336"/>
      <c r="BK36" s="337"/>
      <c r="BL36" s="129"/>
      <c r="BM36" s="41">
        <f>SUM(BN36:BQ36)</f>
        <v>1080</v>
      </c>
      <c r="BN36" s="41">
        <v>287</v>
      </c>
      <c r="BO36" s="41">
        <v>191</v>
      </c>
      <c r="BP36" s="90" t="s">
        <v>472</v>
      </c>
      <c r="BQ36" s="41">
        <v>602</v>
      </c>
      <c r="BS36" s="335" t="s">
        <v>475</v>
      </c>
      <c r="BT36" s="336"/>
      <c r="BU36" s="337"/>
      <c r="BV36" s="129"/>
      <c r="BW36" s="41">
        <v>967</v>
      </c>
      <c r="BX36" s="90" t="s">
        <v>617</v>
      </c>
      <c r="BY36" s="41">
        <v>197</v>
      </c>
      <c r="BZ36" s="90" t="s">
        <v>472</v>
      </c>
      <c r="CA36" s="41">
        <v>406</v>
      </c>
      <c r="CC36" s="335" t="s">
        <v>475</v>
      </c>
      <c r="CD36" s="336"/>
      <c r="CE36" s="337"/>
      <c r="CF36" s="129"/>
      <c r="CG36" s="188">
        <v>1547</v>
      </c>
      <c r="CH36" s="188" t="s">
        <v>641</v>
      </c>
      <c r="CI36" s="188">
        <v>202</v>
      </c>
      <c r="CJ36" s="188" t="s">
        <v>472</v>
      </c>
      <c r="CK36" s="188">
        <v>702</v>
      </c>
      <c r="CL36" s="335" t="s">
        <v>475</v>
      </c>
      <c r="CM36" s="336"/>
      <c r="CN36" s="337"/>
      <c r="CO36" s="129"/>
      <c r="CP36" s="188">
        <v>1522</v>
      </c>
      <c r="CQ36" s="188" t="s">
        <v>656</v>
      </c>
      <c r="CR36" s="188">
        <v>198</v>
      </c>
      <c r="CS36" s="188" t="s">
        <v>472</v>
      </c>
      <c r="CT36" s="188">
        <v>635</v>
      </c>
      <c r="CU36" s="188"/>
      <c r="CV36" s="335" t="s">
        <v>475</v>
      </c>
      <c r="CW36" s="336"/>
      <c r="CX36" s="337"/>
      <c r="CY36" s="129"/>
      <c r="CZ36" s="188">
        <v>1474</v>
      </c>
      <c r="DA36" s="188">
        <v>713</v>
      </c>
      <c r="DB36" s="188">
        <v>293</v>
      </c>
      <c r="DC36" s="188" t="s">
        <v>472</v>
      </c>
      <c r="DD36" s="188">
        <v>469</v>
      </c>
      <c r="DF36" s="335" t="s">
        <v>475</v>
      </c>
      <c r="DG36" s="336"/>
      <c r="DH36" s="337"/>
      <c r="DI36" s="129"/>
      <c r="DJ36" s="188">
        <v>1199</v>
      </c>
      <c r="DK36" s="188" t="s">
        <v>616</v>
      </c>
      <c r="DL36" s="188" t="s">
        <v>472</v>
      </c>
      <c r="DM36" s="188" t="s">
        <v>472</v>
      </c>
      <c r="DN36" s="188" t="s">
        <v>616</v>
      </c>
      <c r="DO36" s="335" t="s">
        <v>733</v>
      </c>
      <c r="DP36" s="336"/>
      <c r="DQ36" s="337"/>
      <c r="DR36" s="129"/>
      <c r="DS36" s="188">
        <v>1408</v>
      </c>
      <c r="DT36" s="357"/>
      <c r="DU36" s="357"/>
      <c r="DV36" s="357"/>
      <c r="DW36" s="357"/>
    </row>
    <row r="37" spans="1:127" ht="13.5">
      <c r="A37" s="335" t="s">
        <v>57</v>
      </c>
      <c r="B37" s="336"/>
      <c r="C37" s="337"/>
      <c r="D37" s="402" t="s">
        <v>247</v>
      </c>
      <c r="E37" s="403"/>
      <c r="F37" s="41" t="s">
        <v>246</v>
      </c>
      <c r="G37" s="41" t="s">
        <v>246</v>
      </c>
      <c r="H37" s="41" t="s">
        <v>246</v>
      </c>
      <c r="I37" s="41" t="s">
        <v>246</v>
      </c>
      <c r="J37" s="41"/>
      <c r="K37" s="335" t="s">
        <v>57</v>
      </c>
      <c r="L37" s="336"/>
      <c r="M37" s="337"/>
      <c r="N37" s="90"/>
      <c r="O37" s="90" t="s">
        <v>245</v>
      </c>
      <c r="P37" s="90" t="s">
        <v>245</v>
      </c>
      <c r="Q37" s="90" t="s">
        <v>245</v>
      </c>
      <c r="R37" s="90" t="s">
        <v>245</v>
      </c>
      <c r="S37" s="90" t="s">
        <v>245</v>
      </c>
      <c r="T37" s="90"/>
      <c r="U37" s="335" t="s">
        <v>57</v>
      </c>
      <c r="V37" s="336"/>
      <c r="W37" s="337"/>
      <c r="X37" s="401" t="s">
        <v>206</v>
      </c>
      <c r="Y37" s="400"/>
      <c r="Z37" s="90" t="s">
        <v>245</v>
      </c>
      <c r="AA37" s="90" t="s">
        <v>245</v>
      </c>
      <c r="AB37" s="90" t="s">
        <v>245</v>
      </c>
      <c r="AC37" s="90" t="s">
        <v>245</v>
      </c>
      <c r="AD37" s="90"/>
      <c r="AE37" s="335" t="s">
        <v>476</v>
      </c>
      <c r="AF37" s="336"/>
      <c r="AG37" s="337"/>
      <c r="AH37" s="401" t="s">
        <v>206</v>
      </c>
      <c r="AI37" s="400"/>
      <c r="AJ37" s="90" t="s">
        <v>245</v>
      </c>
      <c r="AK37" s="90" t="s">
        <v>245</v>
      </c>
      <c r="AL37" s="90" t="s">
        <v>245</v>
      </c>
      <c r="AM37" s="90" t="s">
        <v>245</v>
      </c>
      <c r="AO37" s="335" t="s">
        <v>476</v>
      </c>
      <c r="AP37" s="336"/>
      <c r="AQ37" s="337"/>
      <c r="AR37" s="129"/>
      <c r="AS37" s="90" t="s">
        <v>245</v>
      </c>
      <c r="AT37" s="90" t="s">
        <v>245</v>
      </c>
      <c r="AU37" s="90" t="s">
        <v>245</v>
      </c>
      <c r="AV37" s="90" t="s">
        <v>245</v>
      </c>
      <c r="AW37" s="90" t="s">
        <v>245</v>
      </c>
      <c r="AY37" s="335" t="s">
        <v>476</v>
      </c>
      <c r="AZ37" s="336"/>
      <c r="BA37" s="337"/>
      <c r="BB37" s="129"/>
      <c r="BC37" s="41">
        <f t="shared" si="0"/>
        <v>0</v>
      </c>
      <c r="BD37" s="90" t="s">
        <v>472</v>
      </c>
      <c r="BE37" s="90" t="s">
        <v>472</v>
      </c>
      <c r="BF37" s="90" t="s">
        <v>472</v>
      </c>
      <c r="BG37" s="90" t="s">
        <v>472</v>
      </c>
      <c r="BI37" s="335" t="s">
        <v>476</v>
      </c>
      <c r="BJ37" s="336"/>
      <c r="BK37" s="337"/>
      <c r="BL37" s="129"/>
      <c r="BM37" s="41">
        <f>SUM(BN37:BQ37)</f>
        <v>0</v>
      </c>
      <c r="BN37" s="90" t="s">
        <v>472</v>
      </c>
      <c r="BO37" s="90" t="s">
        <v>472</v>
      </c>
      <c r="BP37" s="90" t="s">
        <v>472</v>
      </c>
      <c r="BQ37" s="90" t="s">
        <v>472</v>
      </c>
      <c r="BS37" s="335" t="s">
        <v>476</v>
      </c>
      <c r="BT37" s="336"/>
      <c r="BU37" s="337"/>
      <c r="BV37" s="129"/>
      <c r="BW37" s="90" t="s">
        <v>472</v>
      </c>
      <c r="BX37" s="90" t="s">
        <v>472</v>
      </c>
      <c r="BY37" s="90" t="s">
        <v>472</v>
      </c>
      <c r="BZ37" s="90" t="s">
        <v>472</v>
      </c>
      <c r="CA37" s="90" t="s">
        <v>472</v>
      </c>
      <c r="CC37" s="335" t="s">
        <v>476</v>
      </c>
      <c r="CD37" s="336"/>
      <c r="CE37" s="337"/>
      <c r="CF37" s="129"/>
      <c r="CG37" s="188" t="s">
        <v>472</v>
      </c>
      <c r="CH37" s="188" t="s">
        <v>472</v>
      </c>
      <c r="CI37" s="188" t="s">
        <v>472</v>
      </c>
      <c r="CJ37" s="188" t="s">
        <v>472</v>
      </c>
      <c r="CK37" s="188" t="s">
        <v>472</v>
      </c>
      <c r="CL37" s="335" t="s">
        <v>476</v>
      </c>
      <c r="CM37" s="336"/>
      <c r="CN37" s="337"/>
      <c r="CO37" s="129"/>
      <c r="CP37" s="188" t="s">
        <v>472</v>
      </c>
      <c r="CQ37" s="188" t="s">
        <v>472</v>
      </c>
      <c r="CR37" s="188" t="s">
        <v>472</v>
      </c>
      <c r="CS37" s="188" t="s">
        <v>472</v>
      </c>
      <c r="CT37" s="188" t="s">
        <v>472</v>
      </c>
      <c r="CU37" s="188"/>
      <c r="CV37" s="335" t="s">
        <v>476</v>
      </c>
      <c r="CW37" s="336"/>
      <c r="CX37" s="337"/>
      <c r="CY37" s="129"/>
      <c r="CZ37" s="188" t="s">
        <v>472</v>
      </c>
      <c r="DA37" s="188" t="s">
        <v>472</v>
      </c>
      <c r="DB37" s="188" t="s">
        <v>472</v>
      </c>
      <c r="DC37" s="188" t="s">
        <v>472</v>
      </c>
      <c r="DD37" s="188" t="s">
        <v>472</v>
      </c>
      <c r="DF37" s="335" t="s">
        <v>476</v>
      </c>
      <c r="DG37" s="336"/>
      <c r="DH37" s="337"/>
      <c r="DI37" s="129"/>
      <c r="DJ37" s="188" t="s">
        <v>472</v>
      </c>
      <c r="DK37" s="188" t="s">
        <v>472</v>
      </c>
      <c r="DL37" s="188" t="s">
        <v>472</v>
      </c>
      <c r="DM37" s="188" t="s">
        <v>472</v>
      </c>
      <c r="DN37" s="188" t="s">
        <v>472</v>
      </c>
      <c r="DO37" s="335"/>
      <c r="DP37" s="336"/>
      <c r="DQ37" s="337"/>
      <c r="DR37" s="129"/>
      <c r="DS37" s="188"/>
      <c r="DT37" s="357"/>
      <c r="DU37" s="357"/>
      <c r="DV37" s="357"/>
      <c r="DW37" s="357"/>
    </row>
    <row r="38" spans="1:127" ht="13.5">
      <c r="A38" s="335"/>
      <c r="B38" s="336"/>
      <c r="C38" s="337"/>
      <c r="D38" s="402"/>
      <c r="E38" s="403"/>
      <c r="F38" s="41"/>
      <c r="G38" s="41"/>
      <c r="H38" s="41"/>
      <c r="I38" s="41"/>
      <c r="J38" s="41"/>
      <c r="K38" s="335"/>
      <c r="L38" s="336"/>
      <c r="M38" s="337"/>
      <c r="N38" s="401"/>
      <c r="O38" s="400"/>
      <c r="P38" s="35"/>
      <c r="Q38" s="35"/>
      <c r="R38" s="35"/>
      <c r="S38" s="35"/>
      <c r="T38" s="35"/>
      <c r="U38" s="335"/>
      <c r="V38" s="336"/>
      <c r="W38" s="337"/>
      <c r="X38" s="401"/>
      <c r="Y38" s="400"/>
      <c r="Z38" s="35"/>
      <c r="AA38" s="35"/>
      <c r="AB38" s="35"/>
      <c r="AC38" s="35"/>
      <c r="AD38" s="35"/>
      <c r="AE38" s="335"/>
      <c r="AF38" s="336"/>
      <c r="AG38" s="337"/>
      <c r="AH38" s="401"/>
      <c r="AI38" s="400"/>
      <c r="AJ38" s="35"/>
      <c r="AK38" s="35"/>
      <c r="AL38" s="35"/>
      <c r="AM38" s="35"/>
      <c r="AO38" s="335"/>
      <c r="AP38" s="336"/>
      <c r="AQ38" s="337"/>
      <c r="AR38" s="129"/>
      <c r="AS38" s="41"/>
      <c r="AT38" s="41"/>
      <c r="AU38" s="41"/>
      <c r="AV38" s="41"/>
      <c r="AW38" s="41"/>
      <c r="AY38" s="335"/>
      <c r="AZ38" s="336"/>
      <c r="BA38" s="337"/>
      <c r="BB38" s="129"/>
      <c r="BC38" s="41">
        <f t="shared" si="0"/>
        <v>0</v>
      </c>
      <c r="BD38" s="41"/>
      <c r="BE38" s="41"/>
      <c r="BF38" s="41"/>
      <c r="BG38" s="41"/>
      <c r="BI38" s="335"/>
      <c r="BJ38" s="336"/>
      <c r="BK38" s="337"/>
      <c r="BL38" s="129"/>
      <c r="BM38" s="41"/>
      <c r="BN38" s="41"/>
      <c r="BO38" s="41"/>
      <c r="BP38" s="41"/>
      <c r="BQ38" s="41"/>
      <c r="BS38" s="335"/>
      <c r="BT38" s="336"/>
      <c r="BU38" s="337"/>
      <c r="BV38" s="129"/>
      <c r="BW38" s="41"/>
      <c r="BX38" s="41"/>
      <c r="BY38" s="41"/>
      <c r="BZ38" s="41"/>
      <c r="CA38" s="41"/>
      <c r="CC38" s="335"/>
      <c r="CD38" s="336"/>
      <c r="CE38" s="337"/>
      <c r="CF38" s="129"/>
      <c r="CG38" s="188"/>
      <c r="CH38" s="188"/>
      <c r="CI38" s="188"/>
      <c r="CJ38" s="188"/>
      <c r="CK38" s="188"/>
      <c r="CL38" s="335"/>
      <c r="CM38" s="336"/>
      <c r="CN38" s="337"/>
      <c r="CO38" s="129"/>
      <c r="CP38" s="188"/>
      <c r="CQ38" s="188"/>
      <c r="CR38" s="188"/>
      <c r="CS38" s="188"/>
      <c r="CT38" s="188"/>
      <c r="CU38" s="188"/>
      <c r="CV38" s="335"/>
      <c r="CW38" s="336"/>
      <c r="CX38" s="337"/>
      <c r="CY38" s="129"/>
      <c r="CZ38" s="188"/>
      <c r="DA38" s="188"/>
      <c r="DB38" s="188"/>
      <c r="DC38" s="188"/>
      <c r="DD38" s="188"/>
      <c r="DF38" s="335"/>
      <c r="DG38" s="336"/>
      <c r="DH38" s="337"/>
      <c r="DI38" s="129"/>
      <c r="DJ38" s="188"/>
      <c r="DK38" s="188"/>
      <c r="DL38" s="188"/>
      <c r="DM38" s="188"/>
      <c r="DN38" s="188"/>
      <c r="DO38" s="335"/>
      <c r="DP38" s="336"/>
      <c r="DQ38" s="337"/>
      <c r="DR38" s="129"/>
      <c r="DS38" s="188"/>
      <c r="DT38" s="357"/>
      <c r="DU38" s="357"/>
      <c r="DV38" s="357"/>
      <c r="DW38" s="357"/>
    </row>
    <row r="39" spans="1:127" ht="13.5">
      <c r="A39" s="335" t="s">
        <v>56</v>
      </c>
      <c r="B39" s="336"/>
      <c r="C39" s="337"/>
      <c r="D39" s="402" t="s">
        <v>246</v>
      </c>
      <c r="E39" s="403"/>
      <c r="F39" s="41" t="s">
        <v>246</v>
      </c>
      <c r="G39" s="41" t="s">
        <v>246</v>
      </c>
      <c r="H39" s="41" t="s">
        <v>246</v>
      </c>
      <c r="I39" s="41" t="s">
        <v>246</v>
      </c>
      <c r="J39" s="41"/>
      <c r="K39" s="335" t="s">
        <v>56</v>
      </c>
      <c r="L39" s="336"/>
      <c r="M39" s="337"/>
      <c r="N39" s="401" t="s">
        <v>206</v>
      </c>
      <c r="O39" s="400"/>
      <c r="P39" s="90" t="s">
        <v>245</v>
      </c>
      <c r="Q39" s="90" t="s">
        <v>245</v>
      </c>
      <c r="R39" s="90" t="s">
        <v>245</v>
      </c>
      <c r="S39" s="90" t="s">
        <v>245</v>
      </c>
      <c r="T39" s="90"/>
      <c r="U39" s="335" t="s">
        <v>56</v>
      </c>
      <c r="V39" s="336"/>
      <c r="W39" s="337"/>
      <c r="X39" s="401" t="s">
        <v>206</v>
      </c>
      <c r="Y39" s="400"/>
      <c r="Z39" s="90" t="s">
        <v>245</v>
      </c>
      <c r="AA39" s="90" t="s">
        <v>245</v>
      </c>
      <c r="AB39" s="90" t="s">
        <v>245</v>
      </c>
      <c r="AC39" s="90" t="s">
        <v>245</v>
      </c>
      <c r="AD39" s="90"/>
      <c r="AE39" s="335" t="s">
        <v>477</v>
      </c>
      <c r="AF39" s="336"/>
      <c r="AG39" s="337"/>
      <c r="AH39" s="401" t="s">
        <v>206</v>
      </c>
      <c r="AI39" s="400"/>
      <c r="AJ39" s="90" t="s">
        <v>245</v>
      </c>
      <c r="AK39" s="90" t="s">
        <v>245</v>
      </c>
      <c r="AL39" s="90" t="s">
        <v>245</v>
      </c>
      <c r="AM39" s="90" t="s">
        <v>245</v>
      </c>
      <c r="AO39" s="335" t="s">
        <v>477</v>
      </c>
      <c r="AP39" s="336"/>
      <c r="AQ39" s="337"/>
      <c r="AR39" s="129"/>
      <c r="AS39" s="90" t="s">
        <v>245</v>
      </c>
      <c r="AT39" s="90" t="s">
        <v>245</v>
      </c>
      <c r="AU39" s="90" t="s">
        <v>245</v>
      </c>
      <c r="AV39" s="90" t="s">
        <v>245</v>
      </c>
      <c r="AW39" s="90" t="s">
        <v>245</v>
      </c>
      <c r="AY39" s="335" t="s">
        <v>477</v>
      </c>
      <c r="AZ39" s="336"/>
      <c r="BA39" s="337"/>
      <c r="BB39" s="129"/>
      <c r="BC39" s="41">
        <f t="shared" si="0"/>
        <v>0</v>
      </c>
      <c r="BD39" s="90" t="s">
        <v>472</v>
      </c>
      <c r="BE39" s="90" t="s">
        <v>472</v>
      </c>
      <c r="BF39" s="90" t="s">
        <v>472</v>
      </c>
      <c r="BG39" s="90" t="s">
        <v>472</v>
      </c>
      <c r="BI39" s="335" t="s">
        <v>477</v>
      </c>
      <c r="BJ39" s="336"/>
      <c r="BK39" s="337"/>
      <c r="BL39" s="129"/>
      <c r="BM39" s="41">
        <f>SUM(BN39:BQ39)</f>
        <v>0</v>
      </c>
      <c r="BN39" s="90" t="s">
        <v>472</v>
      </c>
      <c r="BO39" s="90" t="s">
        <v>472</v>
      </c>
      <c r="BP39" s="90" t="s">
        <v>472</v>
      </c>
      <c r="BQ39" s="90" t="s">
        <v>472</v>
      </c>
      <c r="BS39" s="335" t="s">
        <v>477</v>
      </c>
      <c r="BT39" s="336"/>
      <c r="BU39" s="337"/>
      <c r="BV39" s="129"/>
      <c r="BW39" s="90" t="s">
        <v>472</v>
      </c>
      <c r="BX39" s="90" t="s">
        <v>472</v>
      </c>
      <c r="BY39" s="90" t="s">
        <v>472</v>
      </c>
      <c r="BZ39" s="90" t="s">
        <v>472</v>
      </c>
      <c r="CA39" s="90" t="s">
        <v>472</v>
      </c>
      <c r="CC39" s="335" t="s">
        <v>477</v>
      </c>
      <c r="CD39" s="336"/>
      <c r="CE39" s="337"/>
      <c r="CF39" s="129"/>
      <c r="CG39" s="188" t="s">
        <v>472</v>
      </c>
      <c r="CH39" s="188" t="s">
        <v>472</v>
      </c>
      <c r="CI39" s="188" t="s">
        <v>472</v>
      </c>
      <c r="CJ39" s="188" t="s">
        <v>472</v>
      </c>
      <c r="CK39" s="188" t="s">
        <v>472</v>
      </c>
      <c r="CL39" s="335" t="s">
        <v>477</v>
      </c>
      <c r="CM39" s="336"/>
      <c r="CN39" s="337"/>
      <c r="CO39" s="129"/>
      <c r="CP39" s="188" t="s">
        <v>472</v>
      </c>
      <c r="CQ39" s="188" t="s">
        <v>472</v>
      </c>
      <c r="CR39" s="188" t="s">
        <v>472</v>
      </c>
      <c r="CS39" s="188" t="s">
        <v>472</v>
      </c>
      <c r="CT39" s="188" t="s">
        <v>472</v>
      </c>
      <c r="CU39" s="188"/>
      <c r="CV39" s="335" t="s">
        <v>477</v>
      </c>
      <c r="CW39" s="336"/>
      <c r="CX39" s="337"/>
      <c r="CY39" s="129"/>
      <c r="CZ39" s="188" t="s">
        <v>472</v>
      </c>
      <c r="DA39" s="188" t="s">
        <v>472</v>
      </c>
      <c r="DB39" s="188" t="s">
        <v>472</v>
      </c>
      <c r="DC39" s="188" t="s">
        <v>472</v>
      </c>
      <c r="DD39" s="188" t="s">
        <v>472</v>
      </c>
      <c r="DF39" s="335" t="s">
        <v>477</v>
      </c>
      <c r="DG39" s="336"/>
      <c r="DH39" s="337"/>
      <c r="DI39" s="129"/>
      <c r="DJ39" s="188" t="s">
        <v>472</v>
      </c>
      <c r="DK39" s="188" t="s">
        <v>472</v>
      </c>
      <c r="DL39" s="188" t="s">
        <v>472</v>
      </c>
      <c r="DM39" s="188" t="s">
        <v>472</v>
      </c>
      <c r="DN39" s="188" t="s">
        <v>472</v>
      </c>
      <c r="DO39" s="335" t="s">
        <v>734</v>
      </c>
      <c r="DP39" s="336"/>
      <c r="DQ39" s="337"/>
      <c r="DR39" s="129"/>
      <c r="DS39" s="188" t="s">
        <v>731</v>
      </c>
      <c r="DT39" s="357"/>
      <c r="DU39" s="357"/>
      <c r="DV39" s="357"/>
      <c r="DW39" s="357"/>
    </row>
    <row r="40" spans="1:127" ht="13.5">
      <c r="A40" s="335" t="s">
        <v>204</v>
      </c>
      <c r="B40" s="336"/>
      <c r="C40" s="337"/>
      <c r="D40" s="402" t="s">
        <v>246</v>
      </c>
      <c r="E40" s="403"/>
      <c r="F40" s="41" t="s">
        <v>246</v>
      </c>
      <c r="G40" s="41" t="s">
        <v>246</v>
      </c>
      <c r="H40" s="41" t="s">
        <v>246</v>
      </c>
      <c r="I40" s="41" t="s">
        <v>246</v>
      </c>
      <c r="J40" s="41"/>
      <c r="K40" s="335" t="s">
        <v>204</v>
      </c>
      <c r="L40" s="336"/>
      <c r="M40" s="337"/>
      <c r="N40" s="401" t="s">
        <v>206</v>
      </c>
      <c r="O40" s="400"/>
      <c r="P40" s="90" t="s">
        <v>245</v>
      </c>
      <c r="Q40" s="90" t="s">
        <v>245</v>
      </c>
      <c r="R40" s="90" t="s">
        <v>245</v>
      </c>
      <c r="S40" s="90" t="s">
        <v>245</v>
      </c>
      <c r="T40" s="90"/>
      <c r="U40" s="335" t="s">
        <v>204</v>
      </c>
      <c r="V40" s="336"/>
      <c r="W40" s="337"/>
      <c r="X40" s="401" t="s">
        <v>206</v>
      </c>
      <c r="Y40" s="400"/>
      <c r="Z40" s="90" t="s">
        <v>245</v>
      </c>
      <c r="AA40" s="90" t="s">
        <v>245</v>
      </c>
      <c r="AB40" s="90" t="s">
        <v>245</v>
      </c>
      <c r="AC40" s="90" t="s">
        <v>245</v>
      </c>
      <c r="AD40" s="90"/>
      <c r="AE40" s="335" t="s">
        <v>478</v>
      </c>
      <c r="AF40" s="336"/>
      <c r="AG40" s="337"/>
      <c r="AH40" s="401" t="s">
        <v>206</v>
      </c>
      <c r="AI40" s="400"/>
      <c r="AJ40" s="90" t="s">
        <v>245</v>
      </c>
      <c r="AK40" s="90" t="s">
        <v>245</v>
      </c>
      <c r="AL40" s="90" t="s">
        <v>245</v>
      </c>
      <c r="AM40" s="90" t="s">
        <v>245</v>
      </c>
      <c r="AO40" s="335" t="s">
        <v>478</v>
      </c>
      <c r="AP40" s="336"/>
      <c r="AQ40" s="337"/>
      <c r="AR40" s="129"/>
      <c r="AS40" s="90" t="s">
        <v>245</v>
      </c>
      <c r="AT40" s="90" t="s">
        <v>245</v>
      </c>
      <c r="AU40" s="90" t="s">
        <v>245</v>
      </c>
      <c r="AV40" s="90" t="s">
        <v>245</v>
      </c>
      <c r="AW40" s="90" t="s">
        <v>245</v>
      </c>
      <c r="AY40" s="335" t="s">
        <v>478</v>
      </c>
      <c r="AZ40" s="336"/>
      <c r="BA40" s="337"/>
      <c r="BB40" s="129"/>
      <c r="BC40" s="41">
        <f t="shared" si="0"/>
        <v>0</v>
      </c>
      <c r="BD40" s="90" t="s">
        <v>472</v>
      </c>
      <c r="BE40" s="90" t="s">
        <v>472</v>
      </c>
      <c r="BF40" s="90" t="s">
        <v>472</v>
      </c>
      <c r="BG40" s="90" t="s">
        <v>472</v>
      </c>
      <c r="BI40" s="335" t="s">
        <v>478</v>
      </c>
      <c r="BJ40" s="336"/>
      <c r="BK40" s="337"/>
      <c r="BL40" s="129"/>
      <c r="BM40" s="41">
        <f>SUM(BN40:BQ40)</f>
        <v>0</v>
      </c>
      <c r="BN40" s="90" t="s">
        <v>472</v>
      </c>
      <c r="BO40" s="90" t="s">
        <v>472</v>
      </c>
      <c r="BP40" s="90" t="s">
        <v>472</v>
      </c>
      <c r="BQ40" s="90" t="s">
        <v>472</v>
      </c>
      <c r="BS40" s="335" t="s">
        <v>478</v>
      </c>
      <c r="BT40" s="336"/>
      <c r="BU40" s="337"/>
      <c r="BV40" s="129"/>
      <c r="BW40" s="90" t="s">
        <v>472</v>
      </c>
      <c r="BX40" s="90" t="s">
        <v>472</v>
      </c>
      <c r="BY40" s="90" t="s">
        <v>472</v>
      </c>
      <c r="BZ40" s="90" t="s">
        <v>472</v>
      </c>
      <c r="CA40" s="90" t="s">
        <v>472</v>
      </c>
      <c r="CC40" s="335" t="s">
        <v>478</v>
      </c>
      <c r="CD40" s="336"/>
      <c r="CE40" s="337"/>
      <c r="CF40" s="129"/>
      <c r="CG40" s="188" t="s">
        <v>472</v>
      </c>
      <c r="CH40" s="188" t="s">
        <v>472</v>
      </c>
      <c r="CI40" s="188" t="s">
        <v>472</v>
      </c>
      <c r="CJ40" s="188" t="s">
        <v>472</v>
      </c>
      <c r="CK40" s="188" t="s">
        <v>472</v>
      </c>
      <c r="CL40" s="335" t="s">
        <v>478</v>
      </c>
      <c r="CM40" s="336"/>
      <c r="CN40" s="337"/>
      <c r="CO40" s="129"/>
      <c r="CP40" s="188" t="s">
        <v>472</v>
      </c>
      <c r="CQ40" s="188" t="s">
        <v>472</v>
      </c>
      <c r="CR40" s="188" t="s">
        <v>472</v>
      </c>
      <c r="CS40" s="188" t="s">
        <v>472</v>
      </c>
      <c r="CT40" s="188" t="s">
        <v>472</v>
      </c>
      <c r="CU40" s="188"/>
      <c r="CV40" s="335" t="s">
        <v>478</v>
      </c>
      <c r="CW40" s="336"/>
      <c r="CX40" s="337"/>
      <c r="CY40" s="129"/>
      <c r="CZ40" s="188" t="s">
        <v>472</v>
      </c>
      <c r="DA40" s="188" t="s">
        <v>472</v>
      </c>
      <c r="DB40" s="188" t="s">
        <v>472</v>
      </c>
      <c r="DC40" s="188" t="s">
        <v>472</v>
      </c>
      <c r="DD40" s="188" t="s">
        <v>472</v>
      </c>
      <c r="DF40" s="335" t="s">
        <v>478</v>
      </c>
      <c r="DG40" s="336"/>
      <c r="DH40" s="337"/>
      <c r="DI40" s="129"/>
      <c r="DJ40" s="188" t="s">
        <v>472</v>
      </c>
      <c r="DK40" s="188" t="s">
        <v>472</v>
      </c>
      <c r="DL40" s="188" t="s">
        <v>472</v>
      </c>
      <c r="DM40" s="188" t="s">
        <v>472</v>
      </c>
      <c r="DN40" s="188" t="s">
        <v>472</v>
      </c>
      <c r="DO40" s="335"/>
      <c r="DP40" s="336"/>
      <c r="DQ40" s="337"/>
      <c r="DR40" s="129"/>
      <c r="DS40" s="188"/>
      <c r="DT40" s="357"/>
      <c r="DU40" s="357"/>
      <c r="DV40" s="357"/>
      <c r="DW40" s="357"/>
    </row>
    <row r="41" spans="1:127" ht="13.5">
      <c r="A41" s="346"/>
      <c r="B41" s="386"/>
      <c r="C41" s="387"/>
      <c r="D41" s="402"/>
      <c r="E41" s="403"/>
      <c r="F41" s="41"/>
      <c r="G41" s="41"/>
      <c r="H41" s="41"/>
      <c r="I41" s="41"/>
      <c r="J41" s="41"/>
      <c r="K41" s="346"/>
      <c r="L41" s="386"/>
      <c r="M41" s="387"/>
      <c r="N41" s="401"/>
      <c r="O41" s="400"/>
      <c r="P41" s="35"/>
      <c r="Q41" s="35"/>
      <c r="R41" s="35"/>
      <c r="S41" s="35"/>
      <c r="T41" s="35"/>
      <c r="U41" s="346"/>
      <c r="V41" s="386"/>
      <c r="W41" s="387"/>
      <c r="X41" s="401"/>
      <c r="Y41" s="400"/>
      <c r="Z41" s="35"/>
      <c r="AA41" s="35"/>
      <c r="AB41" s="35"/>
      <c r="AC41" s="35"/>
      <c r="AD41" s="35"/>
      <c r="AE41" s="346"/>
      <c r="AF41" s="386"/>
      <c r="AG41" s="387"/>
      <c r="AH41" s="401"/>
      <c r="AI41" s="400"/>
      <c r="AJ41" s="35"/>
      <c r="AK41" s="35"/>
      <c r="AL41" s="35"/>
      <c r="AM41" s="35"/>
      <c r="AO41" s="346"/>
      <c r="AP41" s="386"/>
      <c r="AQ41" s="387"/>
      <c r="AR41" s="129"/>
      <c r="AS41" s="41"/>
      <c r="AT41" s="41"/>
      <c r="AU41" s="41"/>
      <c r="AV41" s="41"/>
      <c r="AW41" s="41"/>
      <c r="AY41" s="346"/>
      <c r="AZ41" s="386"/>
      <c r="BA41" s="387"/>
      <c r="BB41" s="129"/>
      <c r="BC41" s="41"/>
      <c r="BD41" s="41"/>
      <c r="BE41" s="41"/>
      <c r="BF41" s="41"/>
      <c r="BG41" s="41"/>
      <c r="BI41" s="346"/>
      <c r="BJ41" s="386"/>
      <c r="BK41" s="387"/>
      <c r="BL41" s="129"/>
      <c r="BM41" s="41"/>
      <c r="BN41" s="41"/>
      <c r="BO41" s="41"/>
      <c r="BP41" s="41"/>
      <c r="BQ41" s="41"/>
      <c r="BS41" s="346"/>
      <c r="BT41" s="386"/>
      <c r="BU41" s="387"/>
      <c r="BV41" s="129"/>
      <c r="BW41" s="41"/>
      <c r="BX41" s="41"/>
      <c r="BY41" s="41"/>
      <c r="BZ41" s="41"/>
      <c r="CA41" s="41"/>
      <c r="CC41" s="346"/>
      <c r="CD41" s="386"/>
      <c r="CE41" s="387"/>
      <c r="CF41" s="129"/>
      <c r="CG41" s="188"/>
      <c r="CH41" s="188"/>
      <c r="CI41" s="188"/>
      <c r="CJ41" s="188"/>
      <c r="CK41" s="188"/>
      <c r="CL41" s="346"/>
      <c r="CM41" s="386"/>
      <c r="CN41" s="387"/>
      <c r="CO41" s="129"/>
      <c r="CP41" s="188"/>
      <c r="CQ41" s="188"/>
      <c r="CR41" s="188"/>
      <c r="CS41" s="188"/>
      <c r="CT41" s="188"/>
      <c r="CU41" s="188"/>
      <c r="CV41" s="346"/>
      <c r="CW41" s="386"/>
      <c r="CX41" s="387"/>
      <c r="CY41" s="129"/>
      <c r="CZ41" s="188"/>
      <c r="DA41" s="188"/>
      <c r="DB41" s="188"/>
      <c r="DC41" s="188"/>
      <c r="DD41" s="188"/>
      <c r="DF41" s="346"/>
      <c r="DG41" s="386"/>
      <c r="DH41" s="387"/>
      <c r="DI41" s="129"/>
      <c r="DJ41" s="188"/>
      <c r="DK41" s="188"/>
      <c r="DL41" s="188"/>
      <c r="DM41" s="188"/>
      <c r="DN41" s="188"/>
      <c r="DO41" s="346"/>
      <c r="DP41" s="386"/>
      <c r="DQ41" s="387"/>
      <c r="DR41" s="129"/>
      <c r="DS41" s="188"/>
      <c r="DT41" s="357"/>
      <c r="DU41" s="357"/>
      <c r="DV41" s="357"/>
      <c r="DW41" s="357"/>
    </row>
    <row r="42" spans="1:127" ht="13.5">
      <c r="A42" s="335" t="s">
        <v>55</v>
      </c>
      <c r="B42" s="336"/>
      <c r="C42" s="337"/>
      <c r="D42" s="402" t="s">
        <v>246</v>
      </c>
      <c r="E42" s="403"/>
      <c r="F42" s="41" t="s">
        <v>246</v>
      </c>
      <c r="G42" s="41" t="s">
        <v>246</v>
      </c>
      <c r="H42" s="41" t="s">
        <v>246</v>
      </c>
      <c r="I42" s="41" t="s">
        <v>246</v>
      </c>
      <c r="J42" s="41"/>
      <c r="K42" s="335" t="s">
        <v>55</v>
      </c>
      <c r="L42" s="336"/>
      <c r="M42" s="337"/>
      <c r="N42" s="401" t="s">
        <v>206</v>
      </c>
      <c r="O42" s="400"/>
      <c r="P42" s="90" t="s">
        <v>245</v>
      </c>
      <c r="Q42" s="90" t="s">
        <v>245</v>
      </c>
      <c r="R42" s="90" t="s">
        <v>245</v>
      </c>
      <c r="S42" s="90" t="s">
        <v>245</v>
      </c>
      <c r="T42" s="90"/>
      <c r="U42" s="335" t="s">
        <v>55</v>
      </c>
      <c r="V42" s="336"/>
      <c r="W42" s="337"/>
      <c r="X42" s="401" t="s">
        <v>206</v>
      </c>
      <c r="Y42" s="400"/>
      <c r="Z42" s="90" t="s">
        <v>245</v>
      </c>
      <c r="AA42" s="90" t="s">
        <v>245</v>
      </c>
      <c r="AB42" s="90" t="s">
        <v>245</v>
      </c>
      <c r="AC42" s="90" t="s">
        <v>245</v>
      </c>
      <c r="AD42" s="90"/>
      <c r="AE42" s="335" t="s">
        <v>55</v>
      </c>
      <c r="AF42" s="336"/>
      <c r="AG42" s="337"/>
      <c r="AH42" s="401" t="s">
        <v>206</v>
      </c>
      <c r="AI42" s="400"/>
      <c r="AJ42" s="90" t="s">
        <v>245</v>
      </c>
      <c r="AK42" s="90" t="s">
        <v>245</v>
      </c>
      <c r="AL42" s="90" t="s">
        <v>245</v>
      </c>
      <c r="AM42" s="90" t="s">
        <v>245</v>
      </c>
      <c r="AO42" s="335" t="s">
        <v>55</v>
      </c>
      <c r="AP42" s="336"/>
      <c r="AQ42" s="337"/>
      <c r="AR42" s="129"/>
      <c r="AS42" s="41">
        <v>18</v>
      </c>
      <c r="AT42" s="90" t="s">
        <v>245</v>
      </c>
      <c r="AU42" s="90" t="s">
        <v>245</v>
      </c>
      <c r="AV42" s="90" t="s">
        <v>245</v>
      </c>
      <c r="AW42" s="41">
        <v>18</v>
      </c>
      <c r="AY42" s="335" t="s">
        <v>55</v>
      </c>
      <c r="AZ42" s="336"/>
      <c r="BA42" s="337"/>
      <c r="BB42" s="129"/>
      <c r="BC42" s="41">
        <f t="shared" si="0"/>
        <v>63</v>
      </c>
      <c r="BD42" s="90" t="s">
        <v>472</v>
      </c>
      <c r="BE42" s="90" t="s">
        <v>472</v>
      </c>
      <c r="BF42" s="90" t="s">
        <v>472</v>
      </c>
      <c r="BG42" s="41">
        <v>63</v>
      </c>
      <c r="BI42" s="335" t="s">
        <v>55</v>
      </c>
      <c r="BJ42" s="336"/>
      <c r="BK42" s="337"/>
      <c r="BL42" s="129"/>
      <c r="BM42" s="41">
        <f>SUM(BN42:BQ42)</f>
        <v>63</v>
      </c>
      <c r="BN42" s="90" t="s">
        <v>472</v>
      </c>
      <c r="BO42" s="90" t="s">
        <v>472</v>
      </c>
      <c r="BP42" s="90" t="s">
        <v>472</v>
      </c>
      <c r="BQ42" s="41">
        <v>63</v>
      </c>
      <c r="BS42" s="335" t="s">
        <v>55</v>
      </c>
      <c r="BT42" s="336"/>
      <c r="BU42" s="337"/>
      <c r="BV42" s="129"/>
      <c r="BW42" s="90" t="s">
        <v>616</v>
      </c>
      <c r="BX42" s="90" t="s">
        <v>472</v>
      </c>
      <c r="BY42" s="90" t="s">
        <v>472</v>
      </c>
      <c r="BZ42" s="90" t="s">
        <v>472</v>
      </c>
      <c r="CA42" s="90" t="s">
        <v>616</v>
      </c>
      <c r="CC42" s="335" t="s">
        <v>55</v>
      </c>
      <c r="CD42" s="336"/>
      <c r="CE42" s="337"/>
      <c r="CF42" s="129"/>
      <c r="CG42" s="188" t="s">
        <v>616</v>
      </c>
      <c r="CH42" s="188" t="s">
        <v>472</v>
      </c>
      <c r="CI42" s="188" t="s">
        <v>472</v>
      </c>
      <c r="CJ42" s="188" t="s">
        <v>472</v>
      </c>
      <c r="CK42" s="188" t="s">
        <v>616</v>
      </c>
      <c r="CL42" s="335" t="s">
        <v>55</v>
      </c>
      <c r="CM42" s="336"/>
      <c r="CN42" s="337"/>
      <c r="CO42" s="129"/>
      <c r="CP42" s="188">
        <v>53</v>
      </c>
      <c r="CQ42" s="188" t="s">
        <v>472</v>
      </c>
      <c r="CR42" s="188" t="s">
        <v>472</v>
      </c>
      <c r="CS42" s="188" t="s">
        <v>472</v>
      </c>
      <c r="CT42" s="188">
        <v>53</v>
      </c>
      <c r="CU42" s="188"/>
      <c r="CV42" s="335" t="s">
        <v>55</v>
      </c>
      <c r="CW42" s="336"/>
      <c r="CX42" s="337"/>
      <c r="CY42" s="129"/>
      <c r="CZ42" s="188" t="s">
        <v>616</v>
      </c>
      <c r="DA42" s="188" t="s">
        <v>472</v>
      </c>
      <c r="DB42" s="188" t="s">
        <v>472</v>
      </c>
      <c r="DC42" s="188" t="s">
        <v>472</v>
      </c>
      <c r="DD42" s="188" t="s">
        <v>616</v>
      </c>
      <c r="DF42" s="335" t="s">
        <v>55</v>
      </c>
      <c r="DG42" s="336"/>
      <c r="DH42" s="337"/>
      <c r="DI42" s="129"/>
      <c r="DJ42" s="188" t="s">
        <v>616</v>
      </c>
      <c r="DK42" s="188" t="s">
        <v>472</v>
      </c>
      <c r="DL42" s="188" t="s">
        <v>472</v>
      </c>
      <c r="DM42" s="188" t="s">
        <v>472</v>
      </c>
      <c r="DN42" s="188" t="s">
        <v>616</v>
      </c>
      <c r="DO42" s="335" t="s">
        <v>55</v>
      </c>
      <c r="DP42" s="336"/>
      <c r="DQ42" s="337"/>
      <c r="DR42" s="129"/>
      <c r="DS42" s="188" t="s">
        <v>616</v>
      </c>
      <c r="DT42" s="357"/>
      <c r="DU42" s="357"/>
      <c r="DV42" s="357"/>
      <c r="DW42" s="357"/>
    </row>
    <row r="43" spans="1:127" ht="13.5">
      <c r="A43" s="335" t="s">
        <v>54</v>
      </c>
      <c r="B43" s="336"/>
      <c r="C43" s="337"/>
      <c r="D43" s="402">
        <v>71</v>
      </c>
      <c r="E43" s="403"/>
      <c r="F43" s="41">
        <v>26</v>
      </c>
      <c r="G43" s="41">
        <v>17</v>
      </c>
      <c r="H43" s="41">
        <v>13</v>
      </c>
      <c r="I43" s="41">
        <v>16</v>
      </c>
      <c r="J43" s="41"/>
      <c r="K43" s="335" t="s">
        <v>54</v>
      </c>
      <c r="L43" s="336"/>
      <c r="M43" s="337"/>
      <c r="N43" s="399">
        <v>74</v>
      </c>
      <c r="O43" s="400"/>
      <c r="P43" s="38">
        <v>28</v>
      </c>
      <c r="Q43" s="38">
        <v>17</v>
      </c>
      <c r="R43" s="38">
        <v>13</v>
      </c>
      <c r="S43" s="38">
        <v>16</v>
      </c>
      <c r="T43" s="38"/>
      <c r="U43" s="335" t="s">
        <v>54</v>
      </c>
      <c r="V43" s="336"/>
      <c r="W43" s="337"/>
      <c r="X43" s="399">
        <v>77</v>
      </c>
      <c r="Y43" s="400"/>
      <c r="Z43" s="38">
        <v>31</v>
      </c>
      <c r="AA43" s="38">
        <v>15</v>
      </c>
      <c r="AB43" s="38">
        <v>17</v>
      </c>
      <c r="AC43" s="38">
        <v>14</v>
      </c>
      <c r="AD43" s="38"/>
      <c r="AE43" s="335" t="s">
        <v>54</v>
      </c>
      <c r="AF43" s="336"/>
      <c r="AG43" s="337"/>
      <c r="AH43" s="399">
        <v>112</v>
      </c>
      <c r="AI43" s="400"/>
      <c r="AJ43" s="38">
        <v>32</v>
      </c>
      <c r="AK43" s="38">
        <v>31</v>
      </c>
      <c r="AL43" s="38">
        <v>34</v>
      </c>
      <c r="AM43" s="38">
        <v>15</v>
      </c>
      <c r="AO43" s="335" t="s">
        <v>54</v>
      </c>
      <c r="AP43" s="336"/>
      <c r="AQ43" s="337"/>
      <c r="AR43" s="129"/>
      <c r="AS43" s="41">
        <v>88</v>
      </c>
      <c r="AT43" s="41">
        <v>25</v>
      </c>
      <c r="AU43" s="41">
        <v>26</v>
      </c>
      <c r="AV43" s="41">
        <v>28</v>
      </c>
      <c r="AW43" s="41">
        <v>10</v>
      </c>
      <c r="AY43" s="335" t="s">
        <v>54</v>
      </c>
      <c r="AZ43" s="336"/>
      <c r="BA43" s="337"/>
      <c r="BB43" s="129"/>
      <c r="BC43" s="41">
        <f t="shared" si="0"/>
        <v>119</v>
      </c>
      <c r="BD43" s="41">
        <v>30</v>
      </c>
      <c r="BE43" s="41">
        <v>41</v>
      </c>
      <c r="BF43" s="41">
        <v>32</v>
      </c>
      <c r="BG43" s="41">
        <v>16</v>
      </c>
      <c r="BI43" s="335" t="s">
        <v>54</v>
      </c>
      <c r="BJ43" s="336"/>
      <c r="BK43" s="337"/>
      <c r="BL43" s="129"/>
      <c r="BM43" s="41">
        <f>SUM(BN43:BQ43)</f>
        <v>119</v>
      </c>
      <c r="BN43" s="41">
        <v>30</v>
      </c>
      <c r="BO43" s="41">
        <v>41</v>
      </c>
      <c r="BP43" s="41">
        <v>32</v>
      </c>
      <c r="BQ43" s="41">
        <v>16</v>
      </c>
      <c r="BS43" s="335" t="s">
        <v>54</v>
      </c>
      <c r="BT43" s="336"/>
      <c r="BU43" s="337"/>
      <c r="BV43" s="129"/>
      <c r="BW43" s="41">
        <f>SUM(BX43:CA43)</f>
        <v>96</v>
      </c>
      <c r="BX43" s="41">
        <v>25</v>
      </c>
      <c r="BY43" s="41">
        <v>33</v>
      </c>
      <c r="BZ43" s="41">
        <v>27</v>
      </c>
      <c r="CA43" s="41">
        <v>11</v>
      </c>
      <c r="CC43" s="335" t="s">
        <v>54</v>
      </c>
      <c r="CD43" s="336"/>
      <c r="CE43" s="337"/>
      <c r="CF43" s="129"/>
      <c r="CG43" s="188">
        <v>128</v>
      </c>
      <c r="CH43" s="188">
        <v>37</v>
      </c>
      <c r="CI43" s="188">
        <v>39</v>
      </c>
      <c r="CJ43" s="188">
        <v>35</v>
      </c>
      <c r="CK43" s="188">
        <v>16</v>
      </c>
      <c r="CL43" s="335" t="s">
        <v>54</v>
      </c>
      <c r="CM43" s="336"/>
      <c r="CN43" s="337"/>
      <c r="CO43" s="129"/>
      <c r="CP43" s="188">
        <v>65</v>
      </c>
      <c r="CQ43" s="188">
        <v>19</v>
      </c>
      <c r="CR43" s="188">
        <v>16</v>
      </c>
      <c r="CS43" s="188">
        <v>19</v>
      </c>
      <c r="CT43" s="188">
        <v>11</v>
      </c>
      <c r="CU43" s="188"/>
      <c r="CV43" s="335" t="s">
        <v>54</v>
      </c>
      <c r="CW43" s="336"/>
      <c r="CX43" s="337"/>
      <c r="CY43" s="129"/>
      <c r="CZ43" s="188">
        <v>90</v>
      </c>
      <c r="DA43" s="188">
        <v>31</v>
      </c>
      <c r="DB43" s="188">
        <v>32</v>
      </c>
      <c r="DC43" s="188">
        <v>20</v>
      </c>
      <c r="DD43" s="188">
        <v>7</v>
      </c>
      <c r="DF43" s="335" t="s">
        <v>54</v>
      </c>
      <c r="DG43" s="336"/>
      <c r="DH43" s="337"/>
      <c r="DI43" s="129"/>
      <c r="DJ43" s="188">
        <v>91</v>
      </c>
      <c r="DK43" s="188">
        <v>31</v>
      </c>
      <c r="DL43" s="188">
        <v>16</v>
      </c>
      <c r="DM43" s="188">
        <v>32</v>
      </c>
      <c r="DN43" s="188">
        <v>12</v>
      </c>
      <c r="DO43" s="335" t="s">
        <v>54</v>
      </c>
      <c r="DP43" s="336"/>
      <c r="DQ43" s="337"/>
      <c r="DR43" s="129"/>
      <c r="DS43" s="188">
        <v>89</v>
      </c>
      <c r="DT43" s="357"/>
      <c r="DU43" s="357"/>
      <c r="DV43" s="357"/>
      <c r="DW43" s="357"/>
    </row>
    <row r="44" spans="1:127" ht="13.5">
      <c r="A44" s="335"/>
      <c r="B44" s="336"/>
      <c r="C44" s="337"/>
      <c r="D44" s="402"/>
      <c r="E44" s="403"/>
      <c r="F44" s="41"/>
      <c r="G44" s="41"/>
      <c r="H44" s="41"/>
      <c r="I44" s="41"/>
      <c r="J44" s="41"/>
      <c r="K44" s="335"/>
      <c r="L44" s="336"/>
      <c r="M44" s="337"/>
      <c r="N44" s="399"/>
      <c r="O44" s="400"/>
      <c r="P44" s="38"/>
      <c r="Q44" s="38"/>
      <c r="R44" s="38"/>
      <c r="S44" s="38"/>
      <c r="T44" s="38"/>
      <c r="U44" s="335"/>
      <c r="V44" s="336"/>
      <c r="W44" s="337"/>
      <c r="X44" s="399"/>
      <c r="Y44" s="400"/>
      <c r="Z44" s="38"/>
      <c r="AA44" s="38"/>
      <c r="AB44" s="38"/>
      <c r="AC44" s="38"/>
      <c r="AD44" s="38"/>
      <c r="AE44" s="335"/>
      <c r="AF44" s="336"/>
      <c r="AG44" s="337"/>
      <c r="AH44" s="399"/>
      <c r="AI44" s="400"/>
      <c r="AJ44" s="38"/>
      <c r="AK44" s="38"/>
      <c r="AL44" s="38"/>
      <c r="AM44" s="38"/>
      <c r="AO44" s="335"/>
      <c r="AP44" s="336"/>
      <c r="AQ44" s="337"/>
      <c r="AR44" s="129"/>
      <c r="AS44" s="41"/>
      <c r="AT44" s="41"/>
      <c r="AU44" s="41"/>
      <c r="AV44" s="41"/>
      <c r="AW44" s="41"/>
      <c r="AY44" s="335"/>
      <c r="AZ44" s="336"/>
      <c r="BA44" s="337"/>
      <c r="BB44" s="129"/>
      <c r="BC44" s="41"/>
      <c r="BD44" s="41"/>
      <c r="BE44" s="41"/>
      <c r="BF44" s="41"/>
      <c r="BG44" s="41"/>
      <c r="BI44" s="335"/>
      <c r="BJ44" s="336"/>
      <c r="BK44" s="337"/>
      <c r="BL44" s="129"/>
      <c r="BM44" s="41"/>
      <c r="BN44" s="41"/>
      <c r="BO44" s="41"/>
      <c r="BP44" s="41"/>
      <c r="BQ44" s="41"/>
      <c r="BS44" s="335"/>
      <c r="BT44" s="336"/>
      <c r="BU44" s="337"/>
      <c r="BV44" s="129"/>
      <c r="BW44" s="41"/>
      <c r="BX44" s="41"/>
      <c r="BY44" s="41"/>
      <c r="BZ44" s="41"/>
      <c r="CA44" s="41"/>
      <c r="CC44" s="335"/>
      <c r="CD44" s="336"/>
      <c r="CE44" s="337"/>
      <c r="CF44" s="129"/>
      <c r="CG44" s="188"/>
      <c r="CH44" s="188"/>
      <c r="CI44" s="188"/>
      <c r="CJ44" s="188"/>
      <c r="CK44" s="188"/>
      <c r="CL44" s="335"/>
      <c r="CM44" s="336"/>
      <c r="CN44" s="337"/>
      <c r="CO44" s="129"/>
      <c r="CP44" s="188"/>
      <c r="CQ44" s="188"/>
      <c r="CR44" s="188"/>
      <c r="CS44" s="188"/>
      <c r="CT44" s="188"/>
      <c r="CU44" s="188"/>
      <c r="CV44" s="335"/>
      <c r="CW44" s="336"/>
      <c r="CX44" s="337"/>
      <c r="CY44" s="129"/>
      <c r="CZ44" s="188"/>
      <c r="DA44" s="188"/>
      <c r="DB44" s="188"/>
      <c r="DC44" s="188"/>
      <c r="DD44" s="188"/>
      <c r="DF44" s="335"/>
      <c r="DG44" s="336"/>
      <c r="DH44" s="337"/>
      <c r="DI44" s="129"/>
      <c r="DJ44" s="188"/>
      <c r="DK44" s="188"/>
      <c r="DL44" s="188"/>
      <c r="DM44" s="188"/>
      <c r="DN44" s="188"/>
      <c r="DO44" s="335"/>
      <c r="DP44" s="336"/>
      <c r="DQ44" s="337"/>
      <c r="DR44" s="129"/>
      <c r="DS44" s="188"/>
      <c r="DT44" s="357"/>
      <c r="DU44" s="357"/>
      <c r="DV44" s="357"/>
      <c r="DW44" s="357"/>
    </row>
    <row r="45" spans="1:127" ht="13.5">
      <c r="A45" s="335" t="s">
        <v>53</v>
      </c>
      <c r="B45" s="336"/>
      <c r="C45" s="337"/>
      <c r="D45" s="402">
        <v>2610</v>
      </c>
      <c r="E45" s="403"/>
      <c r="F45" s="41">
        <v>1067</v>
      </c>
      <c r="G45" s="41">
        <v>1543</v>
      </c>
      <c r="H45" s="41" t="s">
        <v>246</v>
      </c>
      <c r="I45" s="41" t="s">
        <v>246</v>
      </c>
      <c r="J45" s="41"/>
      <c r="K45" s="335" t="s">
        <v>53</v>
      </c>
      <c r="L45" s="336"/>
      <c r="M45" s="337"/>
      <c r="N45" s="406">
        <v>3445</v>
      </c>
      <c r="O45" s="400"/>
      <c r="P45" s="37">
        <v>1605</v>
      </c>
      <c r="Q45" s="37">
        <v>1840</v>
      </c>
      <c r="R45" s="90" t="s">
        <v>245</v>
      </c>
      <c r="S45" s="90" t="s">
        <v>245</v>
      </c>
      <c r="T45" s="90"/>
      <c r="U45" s="335" t="s">
        <v>53</v>
      </c>
      <c r="V45" s="336"/>
      <c r="W45" s="337"/>
      <c r="X45" s="406">
        <v>1384</v>
      </c>
      <c r="Y45" s="400"/>
      <c r="Z45" s="37">
        <v>657</v>
      </c>
      <c r="AA45" s="37">
        <v>726</v>
      </c>
      <c r="AB45" s="90" t="s">
        <v>245</v>
      </c>
      <c r="AC45" s="90" t="s">
        <v>245</v>
      </c>
      <c r="AD45" s="90"/>
      <c r="AE45" s="335" t="s">
        <v>53</v>
      </c>
      <c r="AF45" s="336"/>
      <c r="AG45" s="337"/>
      <c r="AH45" s="406">
        <v>1176</v>
      </c>
      <c r="AI45" s="400"/>
      <c r="AJ45" s="37">
        <v>617</v>
      </c>
      <c r="AK45" s="37">
        <v>529</v>
      </c>
      <c r="AL45" s="38">
        <v>31</v>
      </c>
      <c r="AM45" s="90" t="s">
        <v>245</v>
      </c>
      <c r="AO45" s="335" t="s">
        <v>53</v>
      </c>
      <c r="AP45" s="336"/>
      <c r="AQ45" s="337"/>
      <c r="AR45" s="129"/>
      <c r="AS45" s="41">
        <v>1744</v>
      </c>
      <c r="AT45" s="41">
        <v>927</v>
      </c>
      <c r="AU45" s="41">
        <v>798</v>
      </c>
      <c r="AV45" s="41">
        <v>19</v>
      </c>
      <c r="AW45" s="90" t="s">
        <v>245</v>
      </c>
      <c r="AY45" s="335" t="s">
        <v>53</v>
      </c>
      <c r="AZ45" s="336"/>
      <c r="BA45" s="337"/>
      <c r="BB45" s="129"/>
      <c r="BC45" s="41">
        <f>SUM(BD45:BG45)</f>
        <v>2376</v>
      </c>
      <c r="BD45" s="41">
        <v>1055</v>
      </c>
      <c r="BE45" s="41">
        <v>1290</v>
      </c>
      <c r="BF45" s="41">
        <v>31</v>
      </c>
      <c r="BG45" s="90" t="s">
        <v>472</v>
      </c>
      <c r="BI45" s="335" t="s">
        <v>53</v>
      </c>
      <c r="BJ45" s="336"/>
      <c r="BK45" s="337"/>
      <c r="BL45" s="129"/>
      <c r="BM45" s="41">
        <f>SUM(BN45:BQ45)</f>
        <v>2376</v>
      </c>
      <c r="BN45" s="41">
        <v>1055</v>
      </c>
      <c r="BO45" s="41">
        <v>1290</v>
      </c>
      <c r="BP45" s="41">
        <v>31</v>
      </c>
      <c r="BQ45" s="90" t="s">
        <v>472</v>
      </c>
      <c r="BS45" s="335" t="s">
        <v>53</v>
      </c>
      <c r="BT45" s="336"/>
      <c r="BU45" s="337"/>
      <c r="BV45" s="129"/>
      <c r="BW45" s="41">
        <f>SUM(BX45:CA45)</f>
        <v>1928</v>
      </c>
      <c r="BX45" s="41">
        <v>805</v>
      </c>
      <c r="BY45" s="41">
        <v>1103</v>
      </c>
      <c r="BZ45" s="41">
        <v>20</v>
      </c>
      <c r="CA45" s="90" t="s">
        <v>472</v>
      </c>
      <c r="CC45" s="335" t="s">
        <v>53</v>
      </c>
      <c r="CD45" s="336"/>
      <c r="CE45" s="337"/>
      <c r="CF45" s="129"/>
      <c r="CG45" s="188">
        <v>3156</v>
      </c>
      <c r="CH45" s="188">
        <v>1448</v>
      </c>
      <c r="CI45" s="188">
        <v>1681</v>
      </c>
      <c r="CJ45" s="188">
        <v>26</v>
      </c>
      <c r="CK45" s="188" t="s">
        <v>472</v>
      </c>
      <c r="CL45" s="335" t="s">
        <v>53</v>
      </c>
      <c r="CM45" s="336"/>
      <c r="CN45" s="337"/>
      <c r="CO45" s="129"/>
      <c r="CP45" s="188">
        <v>1873</v>
      </c>
      <c r="CQ45" s="188">
        <v>597</v>
      </c>
      <c r="CR45" s="188">
        <v>1237</v>
      </c>
      <c r="CS45" s="188">
        <v>39</v>
      </c>
      <c r="CT45" s="188" t="s">
        <v>472</v>
      </c>
      <c r="CU45" s="188"/>
      <c r="CV45" s="335" t="s">
        <v>53</v>
      </c>
      <c r="CW45" s="336"/>
      <c r="CX45" s="337"/>
      <c r="CY45" s="129"/>
      <c r="CZ45" s="188">
        <v>2766</v>
      </c>
      <c r="DA45" s="188">
        <v>1200</v>
      </c>
      <c r="DB45" s="188">
        <v>1526</v>
      </c>
      <c r="DC45" s="188">
        <v>40</v>
      </c>
      <c r="DD45" s="188" t="s">
        <v>472</v>
      </c>
      <c r="DF45" s="335" t="s">
        <v>53</v>
      </c>
      <c r="DG45" s="336"/>
      <c r="DH45" s="337"/>
      <c r="DI45" s="129"/>
      <c r="DJ45" s="188">
        <v>2750</v>
      </c>
      <c r="DK45" s="188" t="s">
        <v>616</v>
      </c>
      <c r="DL45" s="188" t="s">
        <v>616</v>
      </c>
      <c r="DM45" s="188" t="s">
        <v>616</v>
      </c>
      <c r="DN45" s="188" t="s">
        <v>472</v>
      </c>
      <c r="DO45" s="335" t="s">
        <v>53</v>
      </c>
      <c r="DP45" s="336"/>
      <c r="DQ45" s="337"/>
      <c r="DR45" s="129"/>
      <c r="DS45" s="188">
        <v>3426</v>
      </c>
      <c r="DT45" s="357"/>
      <c r="DU45" s="357"/>
      <c r="DV45" s="357"/>
      <c r="DW45" s="357"/>
    </row>
    <row r="46" spans="1:127" ht="13.5">
      <c r="A46" s="335" t="s">
        <v>52</v>
      </c>
      <c r="B46" s="336"/>
      <c r="C46" s="337"/>
      <c r="D46" s="402">
        <v>103</v>
      </c>
      <c r="E46" s="403"/>
      <c r="F46" s="41" t="s">
        <v>246</v>
      </c>
      <c r="G46" s="41">
        <v>37</v>
      </c>
      <c r="H46" s="41">
        <v>0</v>
      </c>
      <c r="I46" s="41">
        <v>66</v>
      </c>
      <c r="J46" s="41"/>
      <c r="K46" s="335" t="s">
        <v>52</v>
      </c>
      <c r="L46" s="336"/>
      <c r="M46" s="337"/>
      <c r="N46" s="399">
        <v>346</v>
      </c>
      <c r="O46" s="400"/>
      <c r="P46" s="90" t="s">
        <v>245</v>
      </c>
      <c r="Q46" s="38">
        <v>49</v>
      </c>
      <c r="R46" s="38">
        <v>60</v>
      </c>
      <c r="S46" s="38">
        <v>237</v>
      </c>
      <c r="T46" s="38"/>
      <c r="U46" s="335" t="s">
        <v>52</v>
      </c>
      <c r="V46" s="336"/>
      <c r="W46" s="337"/>
      <c r="X46" s="399">
        <v>30</v>
      </c>
      <c r="Y46" s="400"/>
      <c r="Z46" s="90" t="s">
        <v>245</v>
      </c>
      <c r="AA46" s="38">
        <v>15</v>
      </c>
      <c r="AB46" s="38">
        <v>2</v>
      </c>
      <c r="AC46" s="38">
        <v>13</v>
      </c>
      <c r="AD46" s="38"/>
      <c r="AE46" s="335" t="s">
        <v>52</v>
      </c>
      <c r="AF46" s="336"/>
      <c r="AG46" s="337"/>
      <c r="AH46" s="399">
        <v>14</v>
      </c>
      <c r="AI46" s="400"/>
      <c r="AJ46" s="90" t="s">
        <v>442</v>
      </c>
      <c r="AK46" s="38">
        <v>8</v>
      </c>
      <c r="AL46" s="38">
        <v>1</v>
      </c>
      <c r="AM46" s="38">
        <v>4</v>
      </c>
      <c r="AO46" s="335" t="s">
        <v>52</v>
      </c>
      <c r="AP46" s="336"/>
      <c r="AQ46" s="337"/>
      <c r="AR46" s="129"/>
      <c r="AS46" s="41">
        <v>24</v>
      </c>
      <c r="AT46" s="41" t="s">
        <v>479</v>
      </c>
      <c r="AU46" s="41">
        <v>14</v>
      </c>
      <c r="AV46" s="41">
        <v>2</v>
      </c>
      <c r="AW46" s="41">
        <v>8</v>
      </c>
      <c r="AY46" s="335" t="s">
        <v>52</v>
      </c>
      <c r="AZ46" s="336"/>
      <c r="BA46" s="337"/>
      <c r="BB46" s="129"/>
      <c r="BC46" s="41">
        <f aca="true" t="shared" si="1" ref="BC46:BC66">SUM(BD46:BG46)</f>
        <v>5</v>
      </c>
      <c r="BD46" s="41" t="s">
        <v>472</v>
      </c>
      <c r="BE46" s="41">
        <v>3</v>
      </c>
      <c r="BF46" s="41" t="s">
        <v>472</v>
      </c>
      <c r="BG46" s="41">
        <v>2</v>
      </c>
      <c r="BI46" s="335" t="s">
        <v>52</v>
      </c>
      <c r="BJ46" s="336"/>
      <c r="BK46" s="337"/>
      <c r="BL46" s="129"/>
      <c r="BM46" s="41">
        <f>SUM(BN46:BQ46)</f>
        <v>5</v>
      </c>
      <c r="BN46" s="41" t="s">
        <v>472</v>
      </c>
      <c r="BO46" s="41">
        <v>3</v>
      </c>
      <c r="BP46" s="41" t="s">
        <v>472</v>
      </c>
      <c r="BQ46" s="41">
        <v>2</v>
      </c>
      <c r="BS46" s="335" t="s">
        <v>52</v>
      </c>
      <c r="BT46" s="336"/>
      <c r="BU46" s="337"/>
      <c r="BV46" s="129"/>
      <c r="BW46" s="41">
        <f>SUM(BX46:CA46)</f>
        <v>11</v>
      </c>
      <c r="BX46" s="41">
        <v>1</v>
      </c>
      <c r="BY46" s="41">
        <v>6</v>
      </c>
      <c r="BZ46" s="41">
        <v>0</v>
      </c>
      <c r="CA46" s="41">
        <v>4</v>
      </c>
      <c r="CC46" s="335" t="s">
        <v>52</v>
      </c>
      <c r="CD46" s="336"/>
      <c r="CE46" s="337"/>
      <c r="CF46" s="129"/>
      <c r="CG46" s="188">
        <v>7</v>
      </c>
      <c r="CH46" s="188">
        <v>1</v>
      </c>
      <c r="CI46" s="188">
        <v>4</v>
      </c>
      <c r="CJ46" s="188" t="s">
        <v>472</v>
      </c>
      <c r="CK46" s="188">
        <v>2</v>
      </c>
      <c r="CL46" s="335" t="s">
        <v>52</v>
      </c>
      <c r="CM46" s="336"/>
      <c r="CN46" s="337"/>
      <c r="CO46" s="129"/>
      <c r="CP46" s="188" t="s">
        <v>616</v>
      </c>
      <c r="CQ46" s="188" t="s">
        <v>616</v>
      </c>
      <c r="CR46" s="188">
        <v>2</v>
      </c>
      <c r="CS46" s="188">
        <v>0</v>
      </c>
      <c r="CT46" s="188" t="s">
        <v>616</v>
      </c>
      <c r="CU46" s="188"/>
      <c r="CV46" s="335" t="s">
        <v>52</v>
      </c>
      <c r="CW46" s="336"/>
      <c r="CX46" s="337"/>
      <c r="CY46" s="129"/>
      <c r="CZ46" s="188">
        <v>11</v>
      </c>
      <c r="DA46" s="188">
        <v>1</v>
      </c>
      <c r="DB46" s="188">
        <v>7</v>
      </c>
      <c r="DC46" s="188">
        <v>0</v>
      </c>
      <c r="DD46" s="188">
        <v>2</v>
      </c>
      <c r="DF46" s="335" t="s">
        <v>52</v>
      </c>
      <c r="DG46" s="336"/>
      <c r="DH46" s="337"/>
      <c r="DI46" s="129"/>
      <c r="DJ46" s="188">
        <v>2</v>
      </c>
      <c r="DK46" s="188" t="s">
        <v>616</v>
      </c>
      <c r="DL46" s="188">
        <v>0</v>
      </c>
      <c r="DM46" s="188" t="s">
        <v>616</v>
      </c>
      <c r="DN46" s="188" t="s">
        <v>616</v>
      </c>
      <c r="DO46" s="335"/>
      <c r="DP46" s="336"/>
      <c r="DQ46" s="337"/>
      <c r="DR46" s="129"/>
      <c r="DS46" s="188"/>
      <c r="DT46" s="357"/>
      <c r="DU46" s="357"/>
      <c r="DV46" s="357"/>
      <c r="DW46" s="357"/>
    </row>
    <row r="47" spans="1:127" ht="13.5">
      <c r="A47" s="335"/>
      <c r="B47" s="336"/>
      <c r="C47" s="337"/>
      <c r="D47" s="402"/>
      <c r="E47" s="403"/>
      <c r="F47" s="41"/>
      <c r="G47" s="41"/>
      <c r="H47" s="41"/>
      <c r="I47" s="41"/>
      <c r="J47" s="41"/>
      <c r="K47" s="335"/>
      <c r="L47" s="336"/>
      <c r="M47" s="337"/>
      <c r="N47" s="399"/>
      <c r="O47" s="400"/>
      <c r="P47" s="35"/>
      <c r="Q47" s="38"/>
      <c r="R47" s="38"/>
      <c r="S47" s="38"/>
      <c r="T47" s="38"/>
      <c r="U47" s="335"/>
      <c r="V47" s="336"/>
      <c r="W47" s="337"/>
      <c r="X47" s="399"/>
      <c r="Y47" s="400"/>
      <c r="Z47" s="35"/>
      <c r="AA47" s="38"/>
      <c r="AB47" s="38"/>
      <c r="AC47" s="38"/>
      <c r="AD47" s="38"/>
      <c r="AE47" s="335"/>
      <c r="AF47" s="336"/>
      <c r="AG47" s="337"/>
      <c r="AH47" s="399"/>
      <c r="AI47" s="400"/>
      <c r="AJ47" s="35"/>
      <c r="AK47" s="38"/>
      <c r="AL47" s="38"/>
      <c r="AM47" s="38"/>
      <c r="AO47" s="335"/>
      <c r="AP47" s="336"/>
      <c r="AQ47" s="337"/>
      <c r="AR47" s="129"/>
      <c r="AS47" s="41"/>
      <c r="AT47" s="41"/>
      <c r="AU47" s="41"/>
      <c r="AV47" s="41"/>
      <c r="AW47" s="41"/>
      <c r="AY47" s="335"/>
      <c r="AZ47" s="336"/>
      <c r="BA47" s="337"/>
      <c r="BB47" s="129"/>
      <c r="BC47" s="41"/>
      <c r="BD47" s="41"/>
      <c r="BE47" s="41"/>
      <c r="BF47" s="41"/>
      <c r="BG47" s="41"/>
      <c r="BI47" s="335"/>
      <c r="BJ47" s="336"/>
      <c r="BK47" s="337"/>
      <c r="BL47" s="129"/>
      <c r="BM47" s="41"/>
      <c r="BN47" s="41"/>
      <c r="BO47" s="41"/>
      <c r="BP47" s="41"/>
      <c r="BQ47" s="41"/>
      <c r="BS47" s="335"/>
      <c r="BT47" s="336"/>
      <c r="BU47" s="337"/>
      <c r="BV47" s="129"/>
      <c r="BW47" s="41"/>
      <c r="BX47" s="41"/>
      <c r="BY47" s="41"/>
      <c r="BZ47" s="41"/>
      <c r="CA47" s="41"/>
      <c r="CC47" s="335"/>
      <c r="CD47" s="336"/>
      <c r="CE47" s="337"/>
      <c r="CF47" s="129"/>
      <c r="CG47" s="188"/>
      <c r="CH47" s="188"/>
      <c r="CI47" s="188"/>
      <c r="CJ47" s="188"/>
      <c r="CK47" s="188"/>
      <c r="CL47" s="335"/>
      <c r="CM47" s="336"/>
      <c r="CN47" s="337"/>
      <c r="CO47" s="129"/>
      <c r="CP47" s="188"/>
      <c r="CQ47" s="188"/>
      <c r="CR47" s="188"/>
      <c r="CS47" s="188"/>
      <c r="CT47" s="188"/>
      <c r="CU47" s="188"/>
      <c r="CV47" s="335"/>
      <c r="CW47" s="336"/>
      <c r="CX47" s="337"/>
      <c r="CY47" s="129"/>
      <c r="CZ47" s="188"/>
      <c r="DA47" s="188"/>
      <c r="DB47" s="188"/>
      <c r="DC47" s="188"/>
      <c r="DD47" s="188"/>
      <c r="DF47" s="335"/>
      <c r="DG47" s="336"/>
      <c r="DH47" s="337"/>
      <c r="DI47" s="129"/>
      <c r="DJ47" s="188"/>
      <c r="DK47" s="188"/>
      <c r="DL47" s="188"/>
      <c r="DM47" s="188"/>
      <c r="DN47" s="188"/>
      <c r="DO47" s="335"/>
      <c r="DP47" s="336"/>
      <c r="DQ47" s="337"/>
      <c r="DR47" s="129"/>
      <c r="DS47" s="188"/>
      <c r="DT47" s="357"/>
      <c r="DU47" s="357"/>
      <c r="DV47" s="357"/>
      <c r="DW47" s="357"/>
    </row>
    <row r="48" spans="1:127" ht="13.5">
      <c r="A48" s="335" t="s">
        <v>51</v>
      </c>
      <c r="B48" s="336"/>
      <c r="C48" s="337"/>
      <c r="D48" s="402">
        <v>12271</v>
      </c>
      <c r="E48" s="403"/>
      <c r="F48" s="41">
        <v>6135</v>
      </c>
      <c r="G48" s="41">
        <v>1184</v>
      </c>
      <c r="H48" s="41">
        <v>1941</v>
      </c>
      <c r="I48" s="41">
        <v>3012</v>
      </c>
      <c r="J48" s="41"/>
      <c r="K48" s="335" t="s">
        <v>51</v>
      </c>
      <c r="L48" s="336"/>
      <c r="M48" s="337"/>
      <c r="N48" s="406">
        <v>7885</v>
      </c>
      <c r="O48" s="400"/>
      <c r="P48" s="37">
        <v>3901</v>
      </c>
      <c r="Q48" s="38">
        <v>707</v>
      </c>
      <c r="R48" s="37">
        <v>1587</v>
      </c>
      <c r="S48" s="37">
        <v>1690</v>
      </c>
      <c r="T48" s="37"/>
      <c r="U48" s="335" t="s">
        <v>51</v>
      </c>
      <c r="V48" s="336"/>
      <c r="W48" s="337"/>
      <c r="X48" s="406">
        <v>5376</v>
      </c>
      <c r="Y48" s="400"/>
      <c r="Z48" s="37">
        <v>2769</v>
      </c>
      <c r="AA48" s="38">
        <v>506</v>
      </c>
      <c r="AB48" s="37">
        <v>1110</v>
      </c>
      <c r="AC48" s="37">
        <v>991</v>
      </c>
      <c r="AD48" s="37"/>
      <c r="AE48" s="335" t="s">
        <v>51</v>
      </c>
      <c r="AF48" s="336"/>
      <c r="AG48" s="337"/>
      <c r="AH48" s="406">
        <v>5943</v>
      </c>
      <c r="AI48" s="400"/>
      <c r="AJ48" s="37">
        <v>3347</v>
      </c>
      <c r="AK48" s="38">
        <v>489</v>
      </c>
      <c r="AL48" s="37">
        <v>1002</v>
      </c>
      <c r="AM48" s="37">
        <v>1106</v>
      </c>
      <c r="AO48" s="335" t="s">
        <v>51</v>
      </c>
      <c r="AP48" s="336"/>
      <c r="AQ48" s="337"/>
      <c r="AR48" s="129"/>
      <c r="AS48" s="41">
        <v>5935</v>
      </c>
      <c r="AT48" s="41">
        <v>3561</v>
      </c>
      <c r="AU48" s="41">
        <v>464</v>
      </c>
      <c r="AV48" s="41">
        <v>1115</v>
      </c>
      <c r="AW48" s="41">
        <v>795</v>
      </c>
      <c r="AY48" s="335" t="s">
        <v>51</v>
      </c>
      <c r="AZ48" s="336"/>
      <c r="BA48" s="337"/>
      <c r="BB48" s="129"/>
      <c r="BC48" s="41">
        <v>6004</v>
      </c>
      <c r="BD48" s="41">
        <v>3406</v>
      </c>
      <c r="BE48" s="41">
        <v>626</v>
      </c>
      <c r="BF48" s="41">
        <v>1025</v>
      </c>
      <c r="BG48" s="41">
        <v>948</v>
      </c>
      <c r="BI48" s="335" t="s">
        <v>51</v>
      </c>
      <c r="BJ48" s="336"/>
      <c r="BK48" s="337"/>
      <c r="BL48" s="129"/>
      <c r="BM48" s="41">
        <v>6004</v>
      </c>
      <c r="BN48" s="41">
        <v>3406</v>
      </c>
      <c r="BO48" s="41">
        <v>626</v>
      </c>
      <c r="BP48" s="41">
        <v>1025</v>
      </c>
      <c r="BQ48" s="41">
        <v>948</v>
      </c>
      <c r="BS48" s="335" t="s">
        <v>51</v>
      </c>
      <c r="BT48" s="336"/>
      <c r="BU48" s="337"/>
      <c r="BV48" s="129"/>
      <c r="BW48" s="41">
        <f>SUM(BX48:CA48)</f>
        <v>5481</v>
      </c>
      <c r="BX48" s="41">
        <v>2801</v>
      </c>
      <c r="BY48" s="41">
        <v>541</v>
      </c>
      <c r="BZ48" s="41">
        <v>782</v>
      </c>
      <c r="CA48" s="41">
        <v>1357</v>
      </c>
      <c r="CC48" s="335" t="s">
        <v>51</v>
      </c>
      <c r="CD48" s="336"/>
      <c r="CE48" s="337"/>
      <c r="CF48" s="129"/>
      <c r="CG48" s="188" t="s">
        <v>616</v>
      </c>
      <c r="CH48" s="188" t="s">
        <v>616</v>
      </c>
      <c r="CI48" s="188" t="s">
        <v>616</v>
      </c>
      <c r="CJ48" s="188" t="s">
        <v>616</v>
      </c>
      <c r="CK48" s="188" t="s">
        <v>616</v>
      </c>
      <c r="CL48" s="335" t="s">
        <v>51</v>
      </c>
      <c r="CM48" s="336"/>
      <c r="CN48" s="337"/>
      <c r="CO48" s="129"/>
      <c r="CP48" s="188">
        <v>8226</v>
      </c>
      <c r="CQ48" s="188">
        <v>3931</v>
      </c>
      <c r="CR48" s="188">
        <v>671</v>
      </c>
      <c r="CS48" s="188">
        <v>1796</v>
      </c>
      <c r="CT48" s="188">
        <v>1828</v>
      </c>
      <c r="CU48" s="188"/>
      <c r="CV48" s="335" t="s">
        <v>51</v>
      </c>
      <c r="CW48" s="336"/>
      <c r="CX48" s="337"/>
      <c r="CY48" s="129"/>
      <c r="CZ48" s="188">
        <v>8410</v>
      </c>
      <c r="DA48" s="188">
        <v>4917</v>
      </c>
      <c r="DB48" s="188">
        <v>19</v>
      </c>
      <c r="DC48" s="188">
        <v>1753</v>
      </c>
      <c r="DD48" s="188">
        <v>1721</v>
      </c>
      <c r="DF48" s="335" t="s">
        <v>51</v>
      </c>
      <c r="DG48" s="336"/>
      <c r="DH48" s="337"/>
      <c r="DI48" s="129"/>
      <c r="DJ48" s="188">
        <v>9343</v>
      </c>
      <c r="DK48" s="188">
        <v>6119</v>
      </c>
      <c r="DL48" s="188" t="s">
        <v>616</v>
      </c>
      <c r="DM48" s="188" t="s">
        <v>616</v>
      </c>
      <c r="DN48" s="188" t="s">
        <v>616</v>
      </c>
      <c r="DO48" s="335" t="s">
        <v>51</v>
      </c>
      <c r="DP48" s="336"/>
      <c r="DQ48" s="337"/>
      <c r="DR48" s="129"/>
      <c r="DS48" s="188">
        <v>8762</v>
      </c>
      <c r="DT48" s="357"/>
      <c r="DU48" s="357"/>
      <c r="DV48" s="357"/>
      <c r="DW48" s="357"/>
    </row>
    <row r="49" spans="1:127" ht="13.5">
      <c r="A49" s="335" t="s">
        <v>50</v>
      </c>
      <c r="B49" s="336"/>
      <c r="C49" s="337"/>
      <c r="D49" s="402">
        <v>103</v>
      </c>
      <c r="E49" s="403"/>
      <c r="F49" s="41">
        <v>265</v>
      </c>
      <c r="G49" s="41" t="s">
        <v>246</v>
      </c>
      <c r="H49" s="41" t="s">
        <v>246</v>
      </c>
      <c r="I49" s="41" t="s">
        <v>246</v>
      </c>
      <c r="J49" s="41"/>
      <c r="K49" s="335" t="s">
        <v>50</v>
      </c>
      <c r="L49" s="336"/>
      <c r="M49" s="337"/>
      <c r="N49" s="399">
        <v>206</v>
      </c>
      <c r="O49" s="400"/>
      <c r="P49" s="38">
        <v>206</v>
      </c>
      <c r="Q49" s="90" t="s">
        <v>245</v>
      </c>
      <c r="R49" s="90" t="s">
        <v>245</v>
      </c>
      <c r="S49" s="90" t="s">
        <v>245</v>
      </c>
      <c r="T49" s="90"/>
      <c r="U49" s="335" t="s">
        <v>50</v>
      </c>
      <c r="V49" s="336"/>
      <c r="W49" s="337"/>
      <c r="X49" s="399">
        <v>135</v>
      </c>
      <c r="Y49" s="400"/>
      <c r="Z49" s="38">
        <v>135</v>
      </c>
      <c r="AA49" s="90" t="s">
        <v>245</v>
      </c>
      <c r="AB49" s="90" t="s">
        <v>245</v>
      </c>
      <c r="AC49" s="90" t="s">
        <v>245</v>
      </c>
      <c r="AD49" s="90"/>
      <c r="AE49" s="335" t="s">
        <v>50</v>
      </c>
      <c r="AF49" s="336"/>
      <c r="AG49" s="337"/>
      <c r="AH49" s="399">
        <v>173</v>
      </c>
      <c r="AI49" s="400"/>
      <c r="AJ49" s="38">
        <v>173</v>
      </c>
      <c r="AK49" s="90" t="s">
        <v>245</v>
      </c>
      <c r="AL49" s="90" t="s">
        <v>245</v>
      </c>
      <c r="AM49" s="90" t="s">
        <v>245</v>
      </c>
      <c r="AO49" s="335" t="s">
        <v>50</v>
      </c>
      <c r="AP49" s="336"/>
      <c r="AQ49" s="337"/>
      <c r="AR49" s="129"/>
      <c r="AS49" s="41">
        <v>195</v>
      </c>
      <c r="AT49" s="41">
        <v>195</v>
      </c>
      <c r="AU49" s="90" t="s">
        <v>245</v>
      </c>
      <c r="AV49" s="90" t="s">
        <v>245</v>
      </c>
      <c r="AW49" s="90" t="s">
        <v>245</v>
      </c>
      <c r="AY49" s="335" t="s">
        <v>50</v>
      </c>
      <c r="AZ49" s="336"/>
      <c r="BA49" s="337"/>
      <c r="BB49" s="129"/>
      <c r="BC49" s="41">
        <f t="shared" si="1"/>
        <v>168</v>
      </c>
      <c r="BD49" s="41">
        <v>168</v>
      </c>
      <c r="BE49" s="90" t="s">
        <v>472</v>
      </c>
      <c r="BF49" s="90" t="s">
        <v>472</v>
      </c>
      <c r="BG49" s="90" t="s">
        <v>472</v>
      </c>
      <c r="BI49" s="335" t="s">
        <v>50</v>
      </c>
      <c r="BJ49" s="336"/>
      <c r="BK49" s="337"/>
      <c r="BL49" s="129"/>
      <c r="BM49" s="41">
        <f>SUM(BN49:BQ49)</f>
        <v>168</v>
      </c>
      <c r="BN49" s="41">
        <v>168</v>
      </c>
      <c r="BO49" s="90" t="s">
        <v>472</v>
      </c>
      <c r="BP49" s="90" t="s">
        <v>472</v>
      </c>
      <c r="BQ49" s="90" t="s">
        <v>472</v>
      </c>
      <c r="BS49" s="335" t="s">
        <v>50</v>
      </c>
      <c r="BT49" s="336"/>
      <c r="BU49" s="337"/>
      <c r="BV49" s="129"/>
      <c r="BW49" s="41">
        <f>SUM(BX49:CA49)</f>
        <v>249</v>
      </c>
      <c r="BX49" s="41">
        <v>249</v>
      </c>
      <c r="BY49" s="90" t="s">
        <v>472</v>
      </c>
      <c r="BZ49" s="90" t="s">
        <v>472</v>
      </c>
      <c r="CA49" s="90" t="s">
        <v>472</v>
      </c>
      <c r="CC49" s="335" t="s">
        <v>50</v>
      </c>
      <c r="CD49" s="336"/>
      <c r="CE49" s="337"/>
      <c r="CF49" s="129"/>
      <c r="CG49" s="188" t="s">
        <v>616</v>
      </c>
      <c r="CH49" s="188" t="s">
        <v>616</v>
      </c>
      <c r="CI49" s="188" t="s">
        <v>616</v>
      </c>
      <c r="CJ49" s="188" t="s">
        <v>616</v>
      </c>
      <c r="CK49" s="188" t="s">
        <v>616</v>
      </c>
      <c r="CL49" s="335" t="s">
        <v>50</v>
      </c>
      <c r="CM49" s="336"/>
      <c r="CN49" s="337"/>
      <c r="CO49" s="129"/>
      <c r="CP49" s="188">
        <v>291</v>
      </c>
      <c r="CQ49" s="188">
        <v>284</v>
      </c>
      <c r="CR49" s="188">
        <v>2</v>
      </c>
      <c r="CS49" s="188" t="s">
        <v>472</v>
      </c>
      <c r="CT49" s="188">
        <v>5</v>
      </c>
      <c r="CU49" s="188"/>
      <c r="CV49" s="335" t="s">
        <v>50</v>
      </c>
      <c r="CW49" s="336"/>
      <c r="CX49" s="337"/>
      <c r="CY49" s="129"/>
      <c r="CZ49" s="188">
        <v>254</v>
      </c>
      <c r="DA49" s="188">
        <v>242</v>
      </c>
      <c r="DB49" s="188">
        <v>3</v>
      </c>
      <c r="DC49" s="188" t="s">
        <v>472</v>
      </c>
      <c r="DD49" s="188">
        <v>9</v>
      </c>
      <c r="DF49" s="335" t="s">
        <v>50</v>
      </c>
      <c r="DG49" s="336"/>
      <c r="DH49" s="337"/>
      <c r="DI49" s="129"/>
      <c r="DJ49" s="188">
        <v>164</v>
      </c>
      <c r="DK49" s="188">
        <v>164</v>
      </c>
      <c r="DL49" s="188" t="s">
        <v>472</v>
      </c>
      <c r="DM49" s="188" t="s">
        <v>472</v>
      </c>
      <c r="DN49" s="188" t="s">
        <v>472</v>
      </c>
      <c r="DO49" s="335" t="s">
        <v>50</v>
      </c>
      <c r="DP49" s="336"/>
      <c r="DQ49" s="337"/>
      <c r="DR49" s="129"/>
      <c r="DS49" s="188">
        <v>191</v>
      </c>
      <c r="DT49" s="357"/>
      <c r="DU49" s="357"/>
      <c r="DV49" s="357"/>
      <c r="DW49" s="357"/>
    </row>
    <row r="50" spans="1:127" ht="13.5">
      <c r="A50" s="335"/>
      <c r="B50" s="336"/>
      <c r="C50" s="337"/>
      <c r="D50" s="402"/>
      <c r="E50" s="403"/>
      <c r="F50" s="41"/>
      <c r="G50" s="41"/>
      <c r="H50" s="41"/>
      <c r="I50" s="41"/>
      <c r="J50" s="41"/>
      <c r="K50" s="335" t="s">
        <v>205</v>
      </c>
      <c r="L50" s="336"/>
      <c r="M50" s="337"/>
      <c r="N50" s="399"/>
      <c r="O50" s="400"/>
      <c r="P50" s="38"/>
      <c r="Q50" s="35"/>
      <c r="R50" s="35"/>
      <c r="S50" s="35"/>
      <c r="T50" s="35"/>
      <c r="U50" s="335" t="s">
        <v>205</v>
      </c>
      <c r="V50" s="336"/>
      <c r="W50" s="337"/>
      <c r="X50" s="399">
        <v>725</v>
      </c>
      <c r="Y50" s="400"/>
      <c r="Z50" s="38">
        <v>725</v>
      </c>
      <c r="AA50" s="90" t="s">
        <v>248</v>
      </c>
      <c r="AB50" s="90" t="s">
        <v>248</v>
      </c>
      <c r="AC50" s="90" t="s">
        <v>248</v>
      </c>
      <c r="AD50" s="90"/>
      <c r="AE50" s="335" t="s">
        <v>205</v>
      </c>
      <c r="AF50" s="336"/>
      <c r="AG50" s="337"/>
      <c r="AH50" s="399">
        <v>490</v>
      </c>
      <c r="AI50" s="400"/>
      <c r="AJ50" s="38">
        <v>490</v>
      </c>
      <c r="AK50" s="90" t="s">
        <v>248</v>
      </c>
      <c r="AL50" s="90" t="s">
        <v>248</v>
      </c>
      <c r="AM50" s="90" t="s">
        <v>248</v>
      </c>
      <c r="AO50" s="335" t="s">
        <v>205</v>
      </c>
      <c r="AP50" s="336"/>
      <c r="AQ50" s="337"/>
      <c r="AR50" s="92"/>
      <c r="AS50" s="116">
        <v>632</v>
      </c>
      <c r="AT50" s="41">
        <v>632</v>
      </c>
      <c r="AU50" s="90" t="s">
        <v>245</v>
      </c>
      <c r="AV50" s="90" t="s">
        <v>245</v>
      </c>
      <c r="AW50" s="90" t="s">
        <v>245</v>
      </c>
      <c r="AY50" s="335" t="s">
        <v>205</v>
      </c>
      <c r="AZ50" s="336"/>
      <c r="BA50" s="337"/>
      <c r="BB50" s="92"/>
      <c r="BC50" s="41">
        <f t="shared" si="1"/>
        <v>911</v>
      </c>
      <c r="BD50" s="41">
        <v>911</v>
      </c>
      <c r="BE50" s="90" t="s">
        <v>472</v>
      </c>
      <c r="BF50" s="90" t="s">
        <v>472</v>
      </c>
      <c r="BG50" s="90" t="s">
        <v>472</v>
      </c>
      <c r="BI50" s="335" t="s">
        <v>205</v>
      </c>
      <c r="BJ50" s="336"/>
      <c r="BK50" s="337"/>
      <c r="BL50" s="92"/>
      <c r="BM50" s="41">
        <f>SUM(BN50:BQ50)</f>
        <v>911</v>
      </c>
      <c r="BN50" s="41">
        <v>911</v>
      </c>
      <c r="BO50" s="90" t="s">
        <v>472</v>
      </c>
      <c r="BP50" s="90" t="s">
        <v>472</v>
      </c>
      <c r="BQ50" s="90" t="s">
        <v>472</v>
      </c>
      <c r="BS50" s="335" t="s">
        <v>205</v>
      </c>
      <c r="BT50" s="336"/>
      <c r="BU50" s="337"/>
      <c r="BV50" s="92"/>
      <c r="BW50" s="90" t="s">
        <v>616</v>
      </c>
      <c r="BX50" s="90" t="s">
        <v>616</v>
      </c>
      <c r="BY50" s="90" t="s">
        <v>472</v>
      </c>
      <c r="BZ50" s="90" t="s">
        <v>472</v>
      </c>
      <c r="CA50" s="90" t="s">
        <v>472</v>
      </c>
      <c r="CC50" s="335" t="s">
        <v>205</v>
      </c>
      <c r="CD50" s="336"/>
      <c r="CE50" s="337"/>
      <c r="CF50" s="92"/>
      <c r="CG50" s="188" t="s">
        <v>616</v>
      </c>
      <c r="CH50" s="188" t="s">
        <v>616</v>
      </c>
      <c r="CI50" s="188" t="s">
        <v>472</v>
      </c>
      <c r="CJ50" s="188" t="s">
        <v>472</v>
      </c>
      <c r="CK50" s="188" t="s">
        <v>472</v>
      </c>
      <c r="CL50" s="335" t="s">
        <v>205</v>
      </c>
      <c r="CM50" s="336"/>
      <c r="CN50" s="337"/>
      <c r="CO50" s="92"/>
      <c r="CP50" s="188" t="s">
        <v>616</v>
      </c>
      <c r="CQ50" s="188" t="s">
        <v>616</v>
      </c>
      <c r="CR50" s="188" t="s">
        <v>472</v>
      </c>
      <c r="CS50" s="188" t="s">
        <v>472</v>
      </c>
      <c r="CT50" s="188" t="s">
        <v>472</v>
      </c>
      <c r="CU50" s="188"/>
      <c r="CV50" s="335" t="s">
        <v>205</v>
      </c>
      <c r="CW50" s="336"/>
      <c r="CX50" s="337"/>
      <c r="CY50" s="92"/>
      <c r="CZ50" s="188" t="s">
        <v>472</v>
      </c>
      <c r="DA50" s="188" t="s">
        <v>472</v>
      </c>
      <c r="DB50" s="188" t="s">
        <v>472</v>
      </c>
      <c r="DC50" s="188" t="s">
        <v>472</v>
      </c>
      <c r="DD50" s="188" t="s">
        <v>472</v>
      </c>
      <c r="DF50" s="335" t="s">
        <v>205</v>
      </c>
      <c r="DG50" s="336"/>
      <c r="DH50" s="337"/>
      <c r="DI50" s="92"/>
      <c r="DJ50" s="188">
        <v>49</v>
      </c>
      <c r="DK50" s="188">
        <v>45</v>
      </c>
      <c r="DL50" s="188" t="s">
        <v>616</v>
      </c>
      <c r="DM50" s="188" t="s">
        <v>472</v>
      </c>
      <c r="DN50" s="188" t="s">
        <v>616</v>
      </c>
      <c r="DO50" s="335" t="s">
        <v>205</v>
      </c>
      <c r="DP50" s="336"/>
      <c r="DQ50" s="337"/>
      <c r="DR50" s="92"/>
      <c r="DS50" s="188">
        <v>48</v>
      </c>
      <c r="DT50" s="357"/>
      <c r="DU50" s="357"/>
      <c r="DV50" s="357"/>
      <c r="DW50" s="357"/>
    </row>
    <row r="51" spans="1:127" ht="13.5">
      <c r="A51" s="30"/>
      <c r="B51" s="88"/>
      <c r="C51" s="89"/>
      <c r="D51" s="40"/>
      <c r="E51" s="116"/>
      <c r="F51" s="41"/>
      <c r="G51" s="41"/>
      <c r="H51" s="41"/>
      <c r="I51" s="41"/>
      <c r="J51" s="41"/>
      <c r="K51" s="30"/>
      <c r="L51" s="88"/>
      <c r="M51" s="89"/>
      <c r="N51" s="92"/>
      <c r="O51" s="86"/>
      <c r="P51" s="38"/>
      <c r="Q51" s="35"/>
      <c r="R51" s="35"/>
      <c r="S51" s="35"/>
      <c r="T51" s="35"/>
      <c r="U51" s="30"/>
      <c r="V51" s="88"/>
      <c r="W51" s="89"/>
      <c r="X51" s="92"/>
      <c r="Y51" s="86"/>
      <c r="Z51" s="38"/>
      <c r="AA51" s="35"/>
      <c r="AB51" s="35"/>
      <c r="AC51" s="35"/>
      <c r="AD51" s="35"/>
      <c r="AE51" s="30"/>
      <c r="AF51" s="88"/>
      <c r="AG51" s="89"/>
      <c r="AH51" s="92"/>
      <c r="AI51" s="116"/>
      <c r="AJ51" s="38"/>
      <c r="AK51" s="35"/>
      <c r="AL51" s="35"/>
      <c r="AM51" s="35"/>
      <c r="AO51" s="30"/>
      <c r="AP51" s="88"/>
      <c r="AQ51" s="89"/>
      <c r="AR51" s="92"/>
      <c r="AS51" s="116"/>
      <c r="AT51" s="41"/>
      <c r="AU51" s="41"/>
      <c r="AV51" s="41"/>
      <c r="AW51" s="41"/>
      <c r="AY51" s="30"/>
      <c r="AZ51" s="88"/>
      <c r="BA51" s="89"/>
      <c r="BB51" s="92"/>
      <c r="BC51" s="41"/>
      <c r="BD51" s="41"/>
      <c r="BE51" s="41"/>
      <c r="BF51" s="41"/>
      <c r="BG51" s="41"/>
      <c r="BI51" s="30"/>
      <c r="BJ51" s="88"/>
      <c r="BK51" s="89"/>
      <c r="BL51" s="92"/>
      <c r="BM51" s="41"/>
      <c r="BN51" s="41"/>
      <c r="BO51" s="41"/>
      <c r="BP51" s="41"/>
      <c r="BQ51" s="41"/>
      <c r="BS51" s="30"/>
      <c r="BT51" s="88"/>
      <c r="BU51" s="89"/>
      <c r="BV51" s="92"/>
      <c r="BW51" s="41"/>
      <c r="BX51" s="41"/>
      <c r="BY51" s="41"/>
      <c r="BZ51" s="41"/>
      <c r="CA51" s="41"/>
      <c r="CC51" s="30"/>
      <c r="CD51" s="88"/>
      <c r="CE51" s="89"/>
      <c r="CF51" s="92"/>
      <c r="CG51" s="188"/>
      <c r="CH51" s="188"/>
      <c r="CI51" s="188"/>
      <c r="CJ51" s="188"/>
      <c r="CK51" s="188"/>
      <c r="CL51" s="30"/>
      <c r="CM51" s="88"/>
      <c r="CN51" s="89"/>
      <c r="CO51" s="92"/>
      <c r="CP51" s="188"/>
      <c r="CQ51" s="188"/>
      <c r="CR51" s="188"/>
      <c r="CS51" s="188"/>
      <c r="CT51" s="188"/>
      <c r="CU51" s="188"/>
      <c r="CV51" s="30"/>
      <c r="CW51" s="88"/>
      <c r="CX51" s="89"/>
      <c r="CY51" s="92"/>
      <c r="CZ51" s="188"/>
      <c r="DA51" s="188"/>
      <c r="DB51" s="188"/>
      <c r="DC51" s="188"/>
      <c r="DD51" s="188"/>
      <c r="DF51" s="30"/>
      <c r="DG51" s="88"/>
      <c r="DH51" s="89"/>
      <c r="DI51" s="92"/>
      <c r="DJ51" s="188"/>
      <c r="DK51" s="188"/>
      <c r="DL51" s="188"/>
      <c r="DM51" s="188"/>
      <c r="DN51" s="188"/>
      <c r="DO51" s="30"/>
      <c r="DP51" s="88"/>
      <c r="DQ51" s="89"/>
      <c r="DR51" s="92"/>
      <c r="DS51" s="188"/>
      <c r="DT51" s="357"/>
      <c r="DU51" s="357"/>
      <c r="DV51" s="357"/>
      <c r="DW51" s="357"/>
    </row>
    <row r="52" spans="1:127" ht="13.5">
      <c r="A52" s="335" t="s">
        <v>49</v>
      </c>
      <c r="B52" s="336"/>
      <c r="C52" s="337"/>
      <c r="D52" s="402">
        <v>2909</v>
      </c>
      <c r="E52" s="403"/>
      <c r="F52" s="41" t="s">
        <v>249</v>
      </c>
      <c r="G52" s="41">
        <v>2909</v>
      </c>
      <c r="H52" s="41" t="s">
        <v>249</v>
      </c>
      <c r="I52" s="41" t="s">
        <v>249</v>
      </c>
      <c r="J52" s="41"/>
      <c r="K52" s="335" t="s">
        <v>49</v>
      </c>
      <c r="L52" s="336"/>
      <c r="M52" s="337"/>
      <c r="N52" s="406">
        <v>3260</v>
      </c>
      <c r="O52" s="400"/>
      <c r="P52" s="90" t="s">
        <v>248</v>
      </c>
      <c r="Q52" s="37">
        <v>3260</v>
      </c>
      <c r="R52" s="90" t="s">
        <v>248</v>
      </c>
      <c r="S52" s="90" t="s">
        <v>248</v>
      </c>
      <c r="T52" s="90"/>
      <c r="U52" s="335" t="s">
        <v>49</v>
      </c>
      <c r="V52" s="336"/>
      <c r="W52" s="337"/>
      <c r="X52" s="406">
        <v>3611</v>
      </c>
      <c r="Y52" s="400"/>
      <c r="Z52" s="90" t="s">
        <v>248</v>
      </c>
      <c r="AA52" s="37">
        <v>3611</v>
      </c>
      <c r="AB52" s="90" t="s">
        <v>248</v>
      </c>
      <c r="AC52" s="90" t="s">
        <v>248</v>
      </c>
      <c r="AD52" s="90"/>
      <c r="AE52" s="335" t="s">
        <v>49</v>
      </c>
      <c r="AF52" s="336"/>
      <c r="AG52" s="337"/>
      <c r="AH52" s="406">
        <v>2862</v>
      </c>
      <c r="AI52" s="400"/>
      <c r="AJ52" s="90" t="s">
        <v>248</v>
      </c>
      <c r="AK52" s="37">
        <v>2862</v>
      </c>
      <c r="AL52" s="90" t="s">
        <v>248</v>
      </c>
      <c r="AM52" s="90" t="s">
        <v>248</v>
      </c>
      <c r="AO52" s="335" t="s">
        <v>49</v>
      </c>
      <c r="AP52" s="336"/>
      <c r="AQ52" s="337"/>
      <c r="AR52" s="36"/>
      <c r="AS52" s="116">
        <v>3239</v>
      </c>
      <c r="AT52" s="90" t="s">
        <v>245</v>
      </c>
      <c r="AU52" s="41">
        <v>3239</v>
      </c>
      <c r="AV52" s="90" t="s">
        <v>245</v>
      </c>
      <c r="AW52" s="90" t="s">
        <v>245</v>
      </c>
      <c r="AY52" s="335" t="s">
        <v>49</v>
      </c>
      <c r="AZ52" s="336"/>
      <c r="BA52" s="337"/>
      <c r="BB52" s="36"/>
      <c r="BC52" s="41">
        <f t="shared" si="1"/>
        <v>3033</v>
      </c>
      <c r="BD52" s="90" t="s">
        <v>608</v>
      </c>
      <c r="BE52" s="41">
        <v>3033</v>
      </c>
      <c r="BF52" s="90" t="s">
        <v>472</v>
      </c>
      <c r="BG52" s="90" t="s">
        <v>472</v>
      </c>
      <c r="BI52" s="335" t="s">
        <v>49</v>
      </c>
      <c r="BJ52" s="336"/>
      <c r="BK52" s="337"/>
      <c r="BL52" s="36"/>
      <c r="BM52" s="41">
        <f>SUM(BN52:BQ52)</f>
        <v>3033</v>
      </c>
      <c r="BN52" s="90" t="s">
        <v>608</v>
      </c>
      <c r="BO52" s="41">
        <v>3033</v>
      </c>
      <c r="BP52" s="90" t="s">
        <v>472</v>
      </c>
      <c r="BQ52" s="90" t="s">
        <v>472</v>
      </c>
      <c r="BS52" s="335" t="s">
        <v>49</v>
      </c>
      <c r="BT52" s="336"/>
      <c r="BU52" s="337"/>
      <c r="BV52" s="36"/>
      <c r="BW52" s="41">
        <f>SUM(BX52:CA52)</f>
        <v>2089</v>
      </c>
      <c r="BX52" s="90" t="s">
        <v>472</v>
      </c>
      <c r="BY52" s="41">
        <v>2089</v>
      </c>
      <c r="BZ52" s="90" t="s">
        <v>472</v>
      </c>
      <c r="CA52" s="90" t="s">
        <v>472</v>
      </c>
      <c r="CC52" s="335" t="s">
        <v>49</v>
      </c>
      <c r="CD52" s="336"/>
      <c r="CE52" s="337"/>
      <c r="CF52" s="36"/>
      <c r="CG52" s="188">
        <v>3421</v>
      </c>
      <c r="CH52" s="188" t="s">
        <v>472</v>
      </c>
      <c r="CI52" s="188">
        <v>3421</v>
      </c>
      <c r="CJ52" s="188" t="s">
        <v>472</v>
      </c>
      <c r="CK52" s="188" t="s">
        <v>472</v>
      </c>
      <c r="CL52" s="335" t="s">
        <v>49</v>
      </c>
      <c r="CM52" s="336"/>
      <c r="CN52" s="337"/>
      <c r="CO52" s="36"/>
      <c r="CP52" s="188">
        <v>2154</v>
      </c>
      <c r="CQ52" s="188" t="s">
        <v>472</v>
      </c>
      <c r="CR52" s="188">
        <v>2154</v>
      </c>
      <c r="CS52" s="188" t="s">
        <v>472</v>
      </c>
      <c r="CT52" s="188" t="s">
        <v>472</v>
      </c>
      <c r="CU52" s="188"/>
      <c r="CV52" s="335" t="s">
        <v>49</v>
      </c>
      <c r="CW52" s="336"/>
      <c r="CX52" s="337"/>
      <c r="CY52" s="36"/>
      <c r="CZ52" s="188">
        <v>1957</v>
      </c>
      <c r="DA52" s="188" t="s">
        <v>472</v>
      </c>
      <c r="DB52" s="188">
        <v>1957</v>
      </c>
      <c r="DC52" s="188" t="s">
        <v>472</v>
      </c>
      <c r="DD52" s="188" t="s">
        <v>472</v>
      </c>
      <c r="DF52" s="335" t="s">
        <v>49</v>
      </c>
      <c r="DG52" s="336"/>
      <c r="DH52" s="337"/>
      <c r="DI52" s="36"/>
      <c r="DJ52" s="188" t="s">
        <v>616</v>
      </c>
      <c r="DK52" s="188" t="s">
        <v>472</v>
      </c>
      <c r="DL52" s="188" t="s">
        <v>616</v>
      </c>
      <c r="DM52" s="188" t="s">
        <v>472</v>
      </c>
      <c r="DN52" s="188" t="s">
        <v>472</v>
      </c>
      <c r="DO52" s="335" t="s">
        <v>49</v>
      </c>
      <c r="DP52" s="336"/>
      <c r="DQ52" s="337"/>
      <c r="DR52" s="36"/>
      <c r="DS52" s="188" t="s">
        <v>616</v>
      </c>
      <c r="DT52" s="357"/>
      <c r="DU52" s="357"/>
      <c r="DV52" s="357"/>
      <c r="DW52" s="357"/>
    </row>
    <row r="53" spans="1:127" ht="13.5">
      <c r="A53" s="335" t="s">
        <v>48</v>
      </c>
      <c r="B53" s="336"/>
      <c r="C53" s="337"/>
      <c r="D53" s="402">
        <v>240</v>
      </c>
      <c r="E53" s="403"/>
      <c r="F53" s="41" t="s">
        <v>249</v>
      </c>
      <c r="G53" s="41">
        <v>240</v>
      </c>
      <c r="H53" s="41" t="s">
        <v>249</v>
      </c>
      <c r="I53" s="41" t="s">
        <v>249</v>
      </c>
      <c r="J53" s="41"/>
      <c r="K53" s="335" t="s">
        <v>48</v>
      </c>
      <c r="L53" s="336"/>
      <c r="M53" s="337"/>
      <c r="N53" s="399">
        <v>242</v>
      </c>
      <c r="O53" s="400"/>
      <c r="P53" s="90" t="s">
        <v>248</v>
      </c>
      <c r="Q53" s="38">
        <v>242</v>
      </c>
      <c r="R53" s="90" t="s">
        <v>248</v>
      </c>
      <c r="S53" s="90" t="s">
        <v>248</v>
      </c>
      <c r="T53" s="90"/>
      <c r="U53" s="335" t="s">
        <v>48</v>
      </c>
      <c r="V53" s="336"/>
      <c r="W53" s="337"/>
      <c r="X53" s="399">
        <v>109</v>
      </c>
      <c r="Y53" s="400"/>
      <c r="Z53" s="90" t="s">
        <v>248</v>
      </c>
      <c r="AA53" s="38">
        <v>109</v>
      </c>
      <c r="AB53" s="90" t="s">
        <v>248</v>
      </c>
      <c r="AC53" s="90" t="s">
        <v>248</v>
      </c>
      <c r="AD53" s="90"/>
      <c r="AE53" s="335" t="s">
        <v>48</v>
      </c>
      <c r="AF53" s="336"/>
      <c r="AG53" s="337"/>
      <c r="AH53" s="399">
        <v>87</v>
      </c>
      <c r="AI53" s="400"/>
      <c r="AJ53" s="90" t="s">
        <v>248</v>
      </c>
      <c r="AK53" s="38">
        <v>87</v>
      </c>
      <c r="AL53" s="90" t="s">
        <v>248</v>
      </c>
      <c r="AM53" s="90" t="s">
        <v>248</v>
      </c>
      <c r="AO53" s="335" t="s">
        <v>48</v>
      </c>
      <c r="AP53" s="336"/>
      <c r="AQ53" s="337"/>
      <c r="AR53" s="92"/>
      <c r="AS53" s="90" t="s">
        <v>245</v>
      </c>
      <c r="AT53" s="90" t="s">
        <v>245</v>
      </c>
      <c r="AU53" s="90" t="s">
        <v>245</v>
      </c>
      <c r="AV53" s="90" t="s">
        <v>245</v>
      </c>
      <c r="AW53" s="90" t="s">
        <v>245</v>
      </c>
      <c r="AY53" s="335" t="s">
        <v>48</v>
      </c>
      <c r="AZ53" s="336"/>
      <c r="BA53" s="337"/>
      <c r="BB53" s="92"/>
      <c r="BC53" s="41">
        <f t="shared" si="1"/>
        <v>53</v>
      </c>
      <c r="BD53" s="90" t="s">
        <v>472</v>
      </c>
      <c r="BE53" s="41">
        <v>53</v>
      </c>
      <c r="BF53" s="90" t="s">
        <v>472</v>
      </c>
      <c r="BG53" s="90" t="s">
        <v>472</v>
      </c>
      <c r="BI53" s="335" t="s">
        <v>48</v>
      </c>
      <c r="BJ53" s="336"/>
      <c r="BK53" s="337"/>
      <c r="BL53" s="92"/>
      <c r="BM53" s="41">
        <f>SUM(BN53:BQ53)</f>
        <v>53</v>
      </c>
      <c r="BN53" s="90" t="s">
        <v>472</v>
      </c>
      <c r="BO53" s="41">
        <v>53</v>
      </c>
      <c r="BP53" s="90" t="s">
        <v>472</v>
      </c>
      <c r="BQ53" s="90" t="s">
        <v>472</v>
      </c>
      <c r="BS53" s="335" t="s">
        <v>48</v>
      </c>
      <c r="BT53" s="336"/>
      <c r="BU53" s="337"/>
      <c r="BV53" s="92"/>
      <c r="BW53" s="90" t="s">
        <v>616</v>
      </c>
      <c r="BX53" s="90" t="s">
        <v>472</v>
      </c>
      <c r="BY53" s="90" t="s">
        <v>616</v>
      </c>
      <c r="BZ53" s="90" t="s">
        <v>472</v>
      </c>
      <c r="CA53" s="90" t="s">
        <v>472</v>
      </c>
      <c r="CC53" s="335" t="s">
        <v>48</v>
      </c>
      <c r="CD53" s="336"/>
      <c r="CE53" s="337"/>
      <c r="CF53" s="92"/>
      <c r="CG53" s="188" t="s">
        <v>472</v>
      </c>
      <c r="CH53" s="188" t="s">
        <v>472</v>
      </c>
      <c r="CI53" s="188" t="s">
        <v>472</v>
      </c>
      <c r="CJ53" s="188" t="s">
        <v>472</v>
      </c>
      <c r="CK53" s="188" t="s">
        <v>472</v>
      </c>
      <c r="CL53" s="335" t="s">
        <v>48</v>
      </c>
      <c r="CM53" s="336"/>
      <c r="CN53" s="337"/>
      <c r="CO53" s="92"/>
      <c r="CP53" s="188" t="s">
        <v>472</v>
      </c>
      <c r="CQ53" s="188" t="s">
        <v>472</v>
      </c>
      <c r="CR53" s="188" t="s">
        <v>472</v>
      </c>
      <c r="CS53" s="188" t="s">
        <v>472</v>
      </c>
      <c r="CT53" s="188" t="s">
        <v>472</v>
      </c>
      <c r="CU53" s="188"/>
      <c r="CV53" s="335" t="s">
        <v>48</v>
      </c>
      <c r="CW53" s="336"/>
      <c r="CX53" s="337"/>
      <c r="CY53" s="92"/>
      <c r="CZ53" s="188" t="s">
        <v>472</v>
      </c>
      <c r="DA53" s="188" t="s">
        <v>472</v>
      </c>
      <c r="DB53" s="188" t="s">
        <v>472</v>
      </c>
      <c r="DC53" s="188" t="s">
        <v>472</v>
      </c>
      <c r="DD53" s="188" t="s">
        <v>472</v>
      </c>
      <c r="DF53" s="335" t="s">
        <v>48</v>
      </c>
      <c r="DG53" s="336"/>
      <c r="DH53" s="337"/>
      <c r="DI53" s="92"/>
      <c r="DJ53" s="188" t="s">
        <v>472</v>
      </c>
      <c r="DK53" s="188" t="s">
        <v>472</v>
      </c>
      <c r="DL53" s="188" t="s">
        <v>472</v>
      </c>
      <c r="DM53" s="188" t="s">
        <v>472</v>
      </c>
      <c r="DN53" s="188" t="s">
        <v>472</v>
      </c>
      <c r="DO53" s="335" t="s">
        <v>48</v>
      </c>
      <c r="DP53" s="336"/>
      <c r="DQ53" s="337"/>
      <c r="DR53" s="92"/>
      <c r="DS53" s="188" t="s">
        <v>731</v>
      </c>
      <c r="DT53" s="357"/>
      <c r="DU53" s="357"/>
      <c r="DV53" s="357"/>
      <c r="DW53" s="357"/>
    </row>
    <row r="54" spans="1:127" ht="13.5">
      <c r="A54" s="335" t="s">
        <v>47</v>
      </c>
      <c r="B54" s="335"/>
      <c r="C54" s="345"/>
      <c r="D54" s="402" t="s">
        <v>251</v>
      </c>
      <c r="E54" s="403"/>
      <c r="F54" s="41" t="s">
        <v>251</v>
      </c>
      <c r="G54" s="41" t="s">
        <v>251</v>
      </c>
      <c r="H54" s="41" t="s">
        <v>251</v>
      </c>
      <c r="I54" s="41" t="s">
        <v>251</v>
      </c>
      <c r="J54" s="41"/>
      <c r="K54" s="335" t="s">
        <v>47</v>
      </c>
      <c r="L54" s="335"/>
      <c r="M54" s="345"/>
      <c r="N54" s="401" t="s">
        <v>206</v>
      </c>
      <c r="O54" s="400"/>
      <c r="P54" s="90" t="s">
        <v>250</v>
      </c>
      <c r="Q54" s="90" t="s">
        <v>250</v>
      </c>
      <c r="R54" s="90" t="s">
        <v>250</v>
      </c>
      <c r="S54" s="90" t="s">
        <v>250</v>
      </c>
      <c r="T54" s="90"/>
      <c r="U54" s="335" t="s">
        <v>47</v>
      </c>
      <c r="V54" s="335"/>
      <c r="W54" s="345"/>
      <c r="X54" s="401" t="s">
        <v>206</v>
      </c>
      <c r="Y54" s="400"/>
      <c r="Z54" s="90" t="s">
        <v>250</v>
      </c>
      <c r="AA54" s="90" t="s">
        <v>250</v>
      </c>
      <c r="AB54" s="90" t="s">
        <v>250</v>
      </c>
      <c r="AC54" s="90" t="s">
        <v>250</v>
      </c>
      <c r="AD54" s="90"/>
      <c r="AE54" s="335" t="s">
        <v>47</v>
      </c>
      <c r="AF54" s="335"/>
      <c r="AG54" s="345"/>
      <c r="AH54" s="401" t="s">
        <v>206</v>
      </c>
      <c r="AI54" s="400"/>
      <c r="AJ54" s="90" t="s">
        <v>250</v>
      </c>
      <c r="AK54" s="90" t="s">
        <v>250</v>
      </c>
      <c r="AL54" s="90" t="s">
        <v>250</v>
      </c>
      <c r="AM54" s="90" t="s">
        <v>250</v>
      </c>
      <c r="AO54" s="335" t="s">
        <v>47</v>
      </c>
      <c r="AP54" s="335"/>
      <c r="AQ54" s="345"/>
      <c r="AR54" s="91"/>
      <c r="AS54" s="90" t="s">
        <v>245</v>
      </c>
      <c r="AT54" s="90" t="s">
        <v>245</v>
      </c>
      <c r="AU54" s="90" t="s">
        <v>245</v>
      </c>
      <c r="AV54" s="90" t="s">
        <v>245</v>
      </c>
      <c r="AW54" s="90" t="s">
        <v>245</v>
      </c>
      <c r="AY54" s="335" t="s">
        <v>47</v>
      </c>
      <c r="AZ54" s="335"/>
      <c r="BA54" s="345"/>
      <c r="BB54" s="91"/>
      <c r="BC54" s="41">
        <f t="shared" si="1"/>
        <v>0</v>
      </c>
      <c r="BD54" s="90" t="s">
        <v>472</v>
      </c>
      <c r="BE54" s="90" t="s">
        <v>472</v>
      </c>
      <c r="BF54" s="90" t="s">
        <v>472</v>
      </c>
      <c r="BG54" s="90" t="s">
        <v>472</v>
      </c>
      <c r="BI54" s="335" t="s">
        <v>47</v>
      </c>
      <c r="BJ54" s="335"/>
      <c r="BK54" s="345"/>
      <c r="BL54" s="91"/>
      <c r="BM54" s="41">
        <f>SUM(BN54:BQ54)</f>
        <v>0</v>
      </c>
      <c r="BN54" s="90" t="s">
        <v>472</v>
      </c>
      <c r="BO54" s="90" t="s">
        <v>472</v>
      </c>
      <c r="BP54" s="90" t="s">
        <v>472</v>
      </c>
      <c r="BQ54" s="90" t="s">
        <v>472</v>
      </c>
      <c r="BS54" s="335" t="s">
        <v>47</v>
      </c>
      <c r="BT54" s="335"/>
      <c r="BU54" s="345"/>
      <c r="BV54" s="91"/>
      <c r="BW54" s="90" t="s">
        <v>472</v>
      </c>
      <c r="BX54" s="90" t="s">
        <v>472</v>
      </c>
      <c r="BY54" s="90" t="s">
        <v>472</v>
      </c>
      <c r="BZ54" s="90" t="s">
        <v>472</v>
      </c>
      <c r="CA54" s="90" t="s">
        <v>472</v>
      </c>
      <c r="CC54" s="335" t="s">
        <v>47</v>
      </c>
      <c r="CD54" s="335"/>
      <c r="CE54" s="345"/>
      <c r="CF54" s="91"/>
      <c r="CG54" s="188" t="s">
        <v>472</v>
      </c>
      <c r="CH54" s="188" t="s">
        <v>472</v>
      </c>
      <c r="CI54" s="188" t="s">
        <v>472</v>
      </c>
      <c r="CJ54" s="188" t="s">
        <v>472</v>
      </c>
      <c r="CK54" s="188" t="s">
        <v>472</v>
      </c>
      <c r="CL54" s="335" t="s">
        <v>47</v>
      </c>
      <c r="CM54" s="335"/>
      <c r="CN54" s="345"/>
      <c r="CO54" s="91"/>
      <c r="CP54" s="188" t="s">
        <v>472</v>
      </c>
      <c r="CQ54" s="188" t="s">
        <v>472</v>
      </c>
      <c r="CR54" s="188" t="s">
        <v>472</v>
      </c>
      <c r="CS54" s="188" t="s">
        <v>472</v>
      </c>
      <c r="CT54" s="188" t="s">
        <v>472</v>
      </c>
      <c r="CU54" s="188"/>
      <c r="CV54" s="335" t="s">
        <v>47</v>
      </c>
      <c r="CW54" s="335"/>
      <c r="CX54" s="345"/>
      <c r="CY54" s="91"/>
      <c r="CZ54" s="188" t="s">
        <v>472</v>
      </c>
      <c r="DA54" s="188" t="s">
        <v>472</v>
      </c>
      <c r="DB54" s="188" t="s">
        <v>472</v>
      </c>
      <c r="DC54" s="188" t="s">
        <v>472</v>
      </c>
      <c r="DD54" s="188" t="s">
        <v>472</v>
      </c>
      <c r="DF54" s="335" t="s">
        <v>47</v>
      </c>
      <c r="DG54" s="335"/>
      <c r="DH54" s="345"/>
      <c r="DI54" s="91"/>
      <c r="DJ54" s="188" t="s">
        <v>472</v>
      </c>
      <c r="DK54" s="188" t="s">
        <v>472</v>
      </c>
      <c r="DL54" s="188" t="s">
        <v>472</v>
      </c>
      <c r="DM54" s="188" t="s">
        <v>472</v>
      </c>
      <c r="DN54" s="188" t="s">
        <v>472</v>
      </c>
      <c r="DO54" s="335" t="s">
        <v>47</v>
      </c>
      <c r="DP54" s="335"/>
      <c r="DQ54" s="345"/>
      <c r="DR54" s="91"/>
      <c r="DS54" s="188" t="s">
        <v>731</v>
      </c>
      <c r="DT54" s="357"/>
      <c r="DU54" s="357"/>
      <c r="DV54" s="357"/>
      <c r="DW54" s="357"/>
    </row>
    <row r="55" spans="1:127" ht="13.5">
      <c r="A55" s="335" t="s">
        <v>46</v>
      </c>
      <c r="B55" s="335"/>
      <c r="C55" s="345"/>
      <c r="D55" s="402">
        <v>228</v>
      </c>
      <c r="E55" s="403"/>
      <c r="F55" s="41">
        <v>31</v>
      </c>
      <c r="G55" s="41">
        <v>39</v>
      </c>
      <c r="H55" s="41">
        <v>29</v>
      </c>
      <c r="I55" s="41">
        <v>130</v>
      </c>
      <c r="J55" s="41"/>
      <c r="K55" s="335" t="s">
        <v>46</v>
      </c>
      <c r="L55" s="335"/>
      <c r="M55" s="345"/>
      <c r="N55" s="399">
        <v>125</v>
      </c>
      <c r="O55" s="400"/>
      <c r="P55" s="38">
        <v>22</v>
      </c>
      <c r="Q55" s="38">
        <v>25</v>
      </c>
      <c r="R55" s="38">
        <v>25</v>
      </c>
      <c r="S55" s="38">
        <v>54</v>
      </c>
      <c r="T55" s="38"/>
      <c r="U55" s="335" t="s">
        <v>46</v>
      </c>
      <c r="V55" s="335"/>
      <c r="W55" s="345"/>
      <c r="X55" s="399">
        <v>89</v>
      </c>
      <c r="Y55" s="400"/>
      <c r="Z55" s="38">
        <v>24</v>
      </c>
      <c r="AA55" s="38">
        <v>13</v>
      </c>
      <c r="AB55" s="38">
        <v>9</v>
      </c>
      <c r="AC55" s="38">
        <v>43</v>
      </c>
      <c r="AD55" s="38"/>
      <c r="AE55" s="335" t="s">
        <v>46</v>
      </c>
      <c r="AF55" s="335"/>
      <c r="AG55" s="345"/>
      <c r="AH55" s="399">
        <v>122</v>
      </c>
      <c r="AI55" s="400"/>
      <c r="AJ55" s="38">
        <v>17</v>
      </c>
      <c r="AK55" s="38">
        <v>25</v>
      </c>
      <c r="AL55" s="38">
        <v>13</v>
      </c>
      <c r="AM55" s="38">
        <v>67</v>
      </c>
      <c r="AO55" s="335" t="s">
        <v>46</v>
      </c>
      <c r="AP55" s="335"/>
      <c r="AQ55" s="345"/>
      <c r="AR55" s="92"/>
      <c r="AS55" s="116">
        <v>87</v>
      </c>
      <c r="AT55" s="41">
        <v>20</v>
      </c>
      <c r="AU55" s="41">
        <v>11</v>
      </c>
      <c r="AV55" s="41">
        <v>6</v>
      </c>
      <c r="AW55" s="41">
        <v>50</v>
      </c>
      <c r="AY55" s="335" t="s">
        <v>46</v>
      </c>
      <c r="AZ55" s="335"/>
      <c r="BA55" s="345"/>
      <c r="BB55" s="92"/>
      <c r="BC55" s="41">
        <f t="shared" si="1"/>
        <v>22</v>
      </c>
      <c r="BD55" s="41">
        <v>5</v>
      </c>
      <c r="BE55" s="41">
        <v>4</v>
      </c>
      <c r="BF55" s="41">
        <v>3</v>
      </c>
      <c r="BG55" s="41">
        <v>10</v>
      </c>
      <c r="BI55" s="335" t="s">
        <v>46</v>
      </c>
      <c r="BJ55" s="335"/>
      <c r="BK55" s="345"/>
      <c r="BL55" s="92"/>
      <c r="BM55" s="41">
        <f>SUM(BN55:BQ55)</f>
        <v>22</v>
      </c>
      <c r="BN55" s="41">
        <v>5</v>
      </c>
      <c r="BO55" s="41">
        <v>4</v>
      </c>
      <c r="BP55" s="41">
        <v>3</v>
      </c>
      <c r="BQ55" s="41">
        <v>10</v>
      </c>
      <c r="BS55" s="335" t="s">
        <v>46</v>
      </c>
      <c r="BT55" s="335"/>
      <c r="BU55" s="345"/>
      <c r="BV55" s="92"/>
      <c r="BW55" s="41">
        <f>SUM(BX55:CA55)</f>
        <v>13</v>
      </c>
      <c r="BX55" s="41">
        <v>3</v>
      </c>
      <c r="BY55" s="41">
        <v>2</v>
      </c>
      <c r="BZ55" s="41">
        <v>2</v>
      </c>
      <c r="CA55" s="41">
        <v>6</v>
      </c>
      <c r="CC55" s="335" t="s">
        <v>46</v>
      </c>
      <c r="CD55" s="335"/>
      <c r="CE55" s="345"/>
      <c r="CF55" s="92"/>
      <c r="CG55" s="188">
        <v>20</v>
      </c>
      <c r="CH55" s="188">
        <v>8</v>
      </c>
      <c r="CI55" s="188">
        <v>3</v>
      </c>
      <c r="CJ55" s="188">
        <v>4</v>
      </c>
      <c r="CK55" s="188">
        <v>4</v>
      </c>
      <c r="CL55" s="335" t="s">
        <v>46</v>
      </c>
      <c r="CM55" s="335"/>
      <c r="CN55" s="345"/>
      <c r="CO55" s="92"/>
      <c r="CP55" s="188">
        <v>15</v>
      </c>
      <c r="CQ55" s="188">
        <v>4</v>
      </c>
      <c r="CR55" s="188">
        <v>2</v>
      </c>
      <c r="CS55" s="188">
        <v>1</v>
      </c>
      <c r="CT55" s="188">
        <v>9</v>
      </c>
      <c r="CU55" s="188"/>
      <c r="CV55" s="335" t="s">
        <v>46</v>
      </c>
      <c r="CW55" s="335"/>
      <c r="CX55" s="345"/>
      <c r="CY55" s="92"/>
      <c r="CZ55" s="188" t="s">
        <v>616</v>
      </c>
      <c r="DA55" s="188">
        <v>5</v>
      </c>
      <c r="DB55" s="188">
        <v>1</v>
      </c>
      <c r="DC55" s="188" t="s">
        <v>616</v>
      </c>
      <c r="DD55" s="188" t="s">
        <v>616</v>
      </c>
      <c r="DF55" s="335" t="s">
        <v>46</v>
      </c>
      <c r="DG55" s="335"/>
      <c r="DH55" s="345"/>
      <c r="DI55" s="92"/>
      <c r="DJ55" s="188">
        <v>12</v>
      </c>
      <c r="DK55" s="188">
        <v>6</v>
      </c>
      <c r="DL55" s="188">
        <v>4</v>
      </c>
      <c r="DM55" s="188">
        <v>0</v>
      </c>
      <c r="DN55" s="188">
        <v>2</v>
      </c>
      <c r="DO55" s="335" t="s">
        <v>46</v>
      </c>
      <c r="DP55" s="335"/>
      <c r="DQ55" s="345"/>
      <c r="DR55" s="92"/>
      <c r="DS55" s="188">
        <v>15</v>
      </c>
      <c r="DT55" s="357"/>
      <c r="DU55" s="357"/>
      <c r="DV55" s="357"/>
      <c r="DW55" s="357"/>
    </row>
    <row r="56" spans="1:127" ht="13.5">
      <c r="A56" s="335"/>
      <c r="B56" s="335"/>
      <c r="C56" s="345"/>
      <c r="D56" s="402"/>
      <c r="E56" s="403"/>
      <c r="F56" s="41"/>
      <c r="G56" s="41"/>
      <c r="H56" s="41"/>
      <c r="I56" s="41"/>
      <c r="J56" s="41"/>
      <c r="K56" s="335"/>
      <c r="L56" s="335"/>
      <c r="M56" s="345"/>
      <c r="N56" s="399"/>
      <c r="O56" s="400"/>
      <c r="P56" s="38"/>
      <c r="Q56" s="38"/>
      <c r="R56" s="38"/>
      <c r="S56" s="38"/>
      <c r="T56" s="38"/>
      <c r="U56" s="335"/>
      <c r="V56" s="335"/>
      <c r="W56" s="345"/>
      <c r="X56" s="399"/>
      <c r="Y56" s="400"/>
      <c r="Z56" s="38"/>
      <c r="AA56" s="38"/>
      <c r="AB56" s="38"/>
      <c r="AC56" s="38"/>
      <c r="AD56" s="38"/>
      <c r="AE56" s="335"/>
      <c r="AF56" s="335"/>
      <c r="AG56" s="345"/>
      <c r="AH56" s="399"/>
      <c r="AI56" s="400"/>
      <c r="AJ56" s="38"/>
      <c r="AK56" s="38"/>
      <c r="AL56" s="38"/>
      <c r="AM56" s="38"/>
      <c r="AO56" s="335"/>
      <c r="AP56" s="335"/>
      <c r="AQ56" s="345"/>
      <c r="AR56" s="92"/>
      <c r="AS56" s="116"/>
      <c r="AT56" s="41"/>
      <c r="AU56" s="41"/>
      <c r="AV56" s="41"/>
      <c r="AW56" s="41"/>
      <c r="AY56" s="335"/>
      <c r="AZ56" s="335"/>
      <c r="BA56" s="345"/>
      <c r="BB56" s="92"/>
      <c r="BC56" s="41"/>
      <c r="BD56" s="41"/>
      <c r="BE56" s="41"/>
      <c r="BF56" s="41"/>
      <c r="BG56" s="41"/>
      <c r="BI56" s="335"/>
      <c r="BJ56" s="335"/>
      <c r="BK56" s="345"/>
      <c r="BL56" s="92"/>
      <c r="BM56" s="41"/>
      <c r="BN56" s="41"/>
      <c r="BO56" s="41"/>
      <c r="BP56" s="41"/>
      <c r="BQ56" s="41"/>
      <c r="BS56" s="335"/>
      <c r="BT56" s="335"/>
      <c r="BU56" s="345"/>
      <c r="BV56" s="92"/>
      <c r="BW56" s="41"/>
      <c r="BX56" s="41"/>
      <c r="BY56" s="41"/>
      <c r="BZ56" s="41"/>
      <c r="CA56" s="41"/>
      <c r="CC56" s="335"/>
      <c r="CD56" s="335"/>
      <c r="CE56" s="345"/>
      <c r="CF56" s="92"/>
      <c r="CG56" s="188"/>
      <c r="CH56" s="188"/>
      <c r="CI56" s="188"/>
      <c r="CJ56" s="188"/>
      <c r="CK56" s="188"/>
      <c r="CL56" s="335"/>
      <c r="CM56" s="335"/>
      <c r="CN56" s="345"/>
      <c r="CO56" s="92"/>
      <c r="CP56" s="188"/>
      <c r="CQ56" s="188"/>
      <c r="CR56" s="188"/>
      <c r="CS56" s="188"/>
      <c r="CT56" s="188"/>
      <c r="CU56" s="188"/>
      <c r="CV56" s="335"/>
      <c r="CW56" s="335"/>
      <c r="CX56" s="345"/>
      <c r="CY56" s="92"/>
      <c r="CZ56" s="188"/>
      <c r="DA56" s="188"/>
      <c r="DB56" s="188"/>
      <c r="DC56" s="188"/>
      <c r="DD56" s="188"/>
      <c r="DF56" s="335"/>
      <c r="DG56" s="335"/>
      <c r="DH56" s="345"/>
      <c r="DI56" s="92"/>
      <c r="DJ56" s="188"/>
      <c r="DK56" s="188"/>
      <c r="DL56" s="188"/>
      <c r="DM56" s="188"/>
      <c r="DN56" s="188"/>
      <c r="DO56" s="335"/>
      <c r="DP56" s="335"/>
      <c r="DQ56" s="345"/>
      <c r="DR56" s="92"/>
      <c r="DS56" s="188"/>
      <c r="DT56" s="357"/>
      <c r="DU56" s="357"/>
      <c r="DV56" s="357"/>
      <c r="DW56" s="357"/>
    </row>
    <row r="57" spans="1:127" ht="13.5">
      <c r="A57" s="335" t="s">
        <v>45</v>
      </c>
      <c r="B57" s="335"/>
      <c r="C57" s="345"/>
      <c r="D57" s="402">
        <v>966</v>
      </c>
      <c r="E57" s="403"/>
      <c r="F57" s="41">
        <v>160</v>
      </c>
      <c r="G57" s="41">
        <v>806</v>
      </c>
      <c r="H57" s="41" t="s">
        <v>254</v>
      </c>
      <c r="I57" s="41" t="s">
        <v>254</v>
      </c>
      <c r="J57" s="41"/>
      <c r="K57" s="335" t="s">
        <v>45</v>
      </c>
      <c r="L57" s="335"/>
      <c r="M57" s="345"/>
      <c r="N57" s="411" t="s">
        <v>252</v>
      </c>
      <c r="O57" s="412"/>
      <c r="P57" s="38">
        <v>476</v>
      </c>
      <c r="Q57" s="38">
        <v>783</v>
      </c>
      <c r="R57" s="90" t="s">
        <v>253</v>
      </c>
      <c r="S57" s="90" t="s">
        <v>253</v>
      </c>
      <c r="T57" s="90"/>
      <c r="U57" s="335" t="s">
        <v>45</v>
      </c>
      <c r="V57" s="335"/>
      <c r="W57" s="345"/>
      <c r="X57" s="404">
        <v>1135</v>
      </c>
      <c r="Y57" s="405"/>
      <c r="Z57" s="38">
        <v>417</v>
      </c>
      <c r="AA57" s="38">
        <v>718</v>
      </c>
      <c r="AB57" s="90" t="s">
        <v>253</v>
      </c>
      <c r="AC57" s="90" t="s">
        <v>253</v>
      </c>
      <c r="AD57" s="90"/>
      <c r="AE57" s="335" t="s">
        <v>45</v>
      </c>
      <c r="AF57" s="335"/>
      <c r="AG57" s="345"/>
      <c r="AH57" s="404">
        <v>1333</v>
      </c>
      <c r="AI57" s="405"/>
      <c r="AJ57" s="38">
        <v>220</v>
      </c>
      <c r="AK57" s="38">
        <v>1108</v>
      </c>
      <c r="AL57" s="38">
        <v>5</v>
      </c>
      <c r="AM57" s="90" t="s">
        <v>253</v>
      </c>
      <c r="AO57" s="335" t="s">
        <v>45</v>
      </c>
      <c r="AP57" s="335"/>
      <c r="AQ57" s="345"/>
      <c r="AR57" s="127"/>
      <c r="AS57" s="128">
        <v>721</v>
      </c>
      <c r="AT57" s="90" t="s">
        <v>245</v>
      </c>
      <c r="AU57" s="41">
        <v>715</v>
      </c>
      <c r="AV57" s="41">
        <v>6</v>
      </c>
      <c r="AW57" s="90" t="s">
        <v>245</v>
      </c>
      <c r="AY57" s="335" t="s">
        <v>45</v>
      </c>
      <c r="AZ57" s="335"/>
      <c r="BA57" s="345"/>
      <c r="BB57" s="127"/>
      <c r="BC57" s="41">
        <v>967</v>
      </c>
      <c r="BD57" s="90" t="s">
        <v>472</v>
      </c>
      <c r="BE57" s="41">
        <v>963</v>
      </c>
      <c r="BF57" s="41">
        <v>3</v>
      </c>
      <c r="BG57" s="90" t="s">
        <v>472</v>
      </c>
      <c r="BI57" s="335" t="s">
        <v>45</v>
      </c>
      <c r="BJ57" s="335"/>
      <c r="BK57" s="345"/>
      <c r="BL57" s="127"/>
      <c r="BM57" s="41">
        <v>967</v>
      </c>
      <c r="BN57" s="90" t="s">
        <v>472</v>
      </c>
      <c r="BO57" s="41">
        <v>963</v>
      </c>
      <c r="BP57" s="41">
        <v>3</v>
      </c>
      <c r="BQ57" s="90" t="s">
        <v>472</v>
      </c>
      <c r="BS57" s="335" t="s">
        <v>45</v>
      </c>
      <c r="BT57" s="335"/>
      <c r="BU57" s="345"/>
      <c r="BV57" s="127"/>
      <c r="BW57" s="41">
        <f>SUM(BX57:CA57)</f>
        <v>749</v>
      </c>
      <c r="BX57" s="90" t="s">
        <v>472</v>
      </c>
      <c r="BY57" s="41">
        <v>749</v>
      </c>
      <c r="BZ57" s="41">
        <v>0</v>
      </c>
      <c r="CA57" s="90" t="s">
        <v>472</v>
      </c>
      <c r="CC57" s="335" t="s">
        <v>45</v>
      </c>
      <c r="CD57" s="335"/>
      <c r="CE57" s="345"/>
      <c r="CF57" s="127"/>
      <c r="CG57" s="188">
        <v>48</v>
      </c>
      <c r="CH57" s="188" t="s">
        <v>472</v>
      </c>
      <c r="CI57" s="188">
        <v>47</v>
      </c>
      <c r="CJ57" s="188">
        <v>0</v>
      </c>
      <c r="CK57" s="188" t="s">
        <v>472</v>
      </c>
      <c r="CL57" s="335" t="s">
        <v>45</v>
      </c>
      <c r="CM57" s="335"/>
      <c r="CN57" s="345"/>
      <c r="CO57" s="127"/>
      <c r="CP57" s="188">
        <v>1</v>
      </c>
      <c r="CQ57" s="188" t="s">
        <v>472</v>
      </c>
      <c r="CR57" s="188" t="s">
        <v>472</v>
      </c>
      <c r="CS57" s="188">
        <v>1</v>
      </c>
      <c r="CT57" s="188" t="s">
        <v>472</v>
      </c>
      <c r="CU57" s="188"/>
      <c r="CV57" s="335" t="s">
        <v>45</v>
      </c>
      <c r="CW57" s="335"/>
      <c r="CX57" s="345"/>
      <c r="CY57" s="127"/>
      <c r="CZ57" s="188">
        <v>1</v>
      </c>
      <c r="DA57" s="188" t="s">
        <v>472</v>
      </c>
      <c r="DB57" s="188" t="s">
        <v>472</v>
      </c>
      <c r="DC57" s="188">
        <v>1</v>
      </c>
      <c r="DD57" s="188" t="s">
        <v>472</v>
      </c>
      <c r="DF57" s="335" t="s">
        <v>45</v>
      </c>
      <c r="DG57" s="335"/>
      <c r="DH57" s="345"/>
      <c r="DI57" s="127"/>
      <c r="DJ57" s="188" t="s">
        <v>616</v>
      </c>
      <c r="DK57" s="188" t="s">
        <v>472</v>
      </c>
      <c r="DL57" s="188" t="s">
        <v>472</v>
      </c>
      <c r="DM57" s="188" t="s">
        <v>616</v>
      </c>
      <c r="DN57" s="188" t="s">
        <v>472</v>
      </c>
      <c r="DO57" s="335" t="s">
        <v>45</v>
      </c>
      <c r="DP57" s="335"/>
      <c r="DQ57" s="345"/>
      <c r="DR57" s="127"/>
      <c r="DS57" s="188" t="s">
        <v>616</v>
      </c>
      <c r="DT57" s="357"/>
      <c r="DU57" s="357"/>
      <c r="DV57" s="357"/>
      <c r="DW57" s="357"/>
    </row>
    <row r="58" spans="1:127" ht="13.5">
      <c r="A58" s="335" t="s">
        <v>65</v>
      </c>
      <c r="B58" s="336"/>
      <c r="C58" s="337"/>
      <c r="D58" s="404">
        <v>1184</v>
      </c>
      <c r="E58" s="403"/>
      <c r="F58" s="41">
        <v>480</v>
      </c>
      <c r="G58" s="41">
        <v>320</v>
      </c>
      <c r="H58" s="41">
        <v>70</v>
      </c>
      <c r="I58" s="41">
        <v>314</v>
      </c>
      <c r="J58" s="41"/>
      <c r="K58" s="335" t="s">
        <v>65</v>
      </c>
      <c r="L58" s="336"/>
      <c r="M58" s="337"/>
      <c r="N58" s="413">
        <v>629</v>
      </c>
      <c r="O58" s="414"/>
      <c r="P58" s="38">
        <v>257</v>
      </c>
      <c r="Q58" s="38">
        <v>183</v>
      </c>
      <c r="R58" s="38">
        <v>13</v>
      </c>
      <c r="S58" s="38">
        <v>176</v>
      </c>
      <c r="T58" s="38"/>
      <c r="U58" s="335" t="s">
        <v>65</v>
      </c>
      <c r="V58" s="336"/>
      <c r="W58" s="337"/>
      <c r="X58" s="404">
        <v>478</v>
      </c>
      <c r="Y58" s="403"/>
      <c r="Z58" s="38">
        <v>189</v>
      </c>
      <c r="AA58" s="38">
        <v>149</v>
      </c>
      <c r="AB58" s="38">
        <v>1</v>
      </c>
      <c r="AC58" s="38">
        <v>139</v>
      </c>
      <c r="AD58" s="38"/>
      <c r="AE58" s="335" t="s">
        <v>65</v>
      </c>
      <c r="AF58" s="336"/>
      <c r="AG58" s="337"/>
      <c r="AH58" s="404">
        <v>364</v>
      </c>
      <c r="AI58" s="403"/>
      <c r="AJ58" s="38">
        <v>188</v>
      </c>
      <c r="AK58" s="38">
        <v>80</v>
      </c>
      <c r="AL58" s="38">
        <v>14</v>
      </c>
      <c r="AM58" s="38">
        <v>82</v>
      </c>
      <c r="AO58" s="335" t="s">
        <v>65</v>
      </c>
      <c r="AP58" s="336"/>
      <c r="AQ58" s="337"/>
      <c r="AR58" s="127"/>
      <c r="AS58" s="116">
        <v>725</v>
      </c>
      <c r="AT58" s="41">
        <v>342</v>
      </c>
      <c r="AU58" s="41">
        <v>197</v>
      </c>
      <c r="AV58" s="41">
        <v>42</v>
      </c>
      <c r="AW58" s="41">
        <v>143</v>
      </c>
      <c r="AY58" s="335" t="s">
        <v>65</v>
      </c>
      <c r="AZ58" s="336"/>
      <c r="BA58" s="337"/>
      <c r="BB58" s="127"/>
      <c r="BC58" s="41">
        <v>392</v>
      </c>
      <c r="BD58" s="41">
        <v>211</v>
      </c>
      <c r="BE58" s="41">
        <v>94</v>
      </c>
      <c r="BF58" s="41">
        <v>3</v>
      </c>
      <c r="BG58" s="41">
        <v>85</v>
      </c>
      <c r="BI58" s="335" t="s">
        <v>65</v>
      </c>
      <c r="BJ58" s="336"/>
      <c r="BK58" s="337"/>
      <c r="BL58" s="127"/>
      <c r="BM58" s="41">
        <v>392</v>
      </c>
      <c r="BN58" s="41">
        <v>211</v>
      </c>
      <c r="BO58" s="41">
        <v>94</v>
      </c>
      <c r="BP58" s="41">
        <v>3</v>
      </c>
      <c r="BQ58" s="41">
        <v>85</v>
      </c>
      <c r="BS58" s="335" t="s">
        <v>65</v>
      </c>
      <c r="BT58" s="336"/>
      <c r="BU58" s="337"/>
      <c r="BV58" s="127"/>
      <c r="BW58" s="41">
        <f>SUM(BX58:CA58)</f>
        <v>350</v>
      </c>
      <c r="BX58" s="41">
        <v>213</v>
      </c>
      <c r="BY58" s="41">
        <v>70</v>
      </c>
      <c r="BZ58" s="90" t="s">
        <v>472</v>
      </c>
      <c r="CA58" s="41">
        <v>67</v>
      </c>
      <c r="CC58" s="335" t="s">
        <v>65</v>
      </c>
      <c r="CD58" s="336"/>
      <c r="CE58" s="337"/>
      <c r="CF58" s="127"/>
      <c r="CG58" s="188">
        <v>465</v>
      </c>
      <c r="CH58" s="188">
        <v>198</v>
      </c>
      <c r="CI58" s="188">
        <v>211</v>
      </c>
      <c r="CJ58" s="188">
        <v>0</v>
      </c>
      <c r="CK58" s="188">
        <v>56</v>
      </c>
      <c r="CL58" s="335" t="s">
        <v>65</v>
      </c>
      <c r="CM58" s="336"/>
      <c r="CN58" s="337"/>
      <c r="CO58" s="127"/>
      <c r="CP58" s="188">
        <v>416</v>
      </c>
      <c r="CQ58" s="188">
        <v>195</v>
      </c>
      <c r="CR58" s="188">
        <v>128</v>
      </c>
      <c r="CS58" s="188" t="s">
        <v>472</v>
      </c>
      <c r="CT58" s="188">
        <v>93</v>
      </c>
      <c r="CU58" s="188"/>
      <c r="CV58" s="335" t="s">
        <v>65</v>
      </c>
      <c r="CW58" s="336"/>
      <c r="CX58" s="337"/>
      <c r="CY58" s="127"/>
      <c r="CZ58" s="188">
        <v>662</v>
      </c>
      <c r="DA58" s="188">
        <v>327</v>
      </c>
      <c r="DB58" s="188">
        <v>214</v>
      </c>
      <c r="DC58" s="188">
        <v>8</v>
      </c>
      <c r="DD58" s="188">
        <v>112</v>
      </c>
      <c r="DF58" s="335" t="s">
        <v>65</v>
      </c>
      <c r="DG58" s="336"/>
      <c r="DH58" s="337"/>
      <c r="DI58" s="127"/>
      <c r="DJ58" s="188">
        <v>124</v>
      </c>
      <c r="DK58" s="188">
        <v>46</v>
      </c>
      <c r="DL58" s="188" t="s">
        <v>616</v>
      </c>
      <c r="DM58" s="188" t="s">
        <v>472</v>
      </c>
      <c r="DN58" s="188" t="s">
        <v>616</v>
      </c>
      <c r="DO58" s="335" t="s">
        <v>65</v>
      </c>
      <c r="DP58" s="336"/>
      <c r="DQ58" s="337"/>
      <c r="DR58" s="127"/>
      <c r="DS58" s="188">
        <v>726</v>
      </c>
      <c r="DT58" s="357"/>
      <c r="DU58" s="357"/>
      <c r="DV58" s="357"/>
      <c r="DW58" s="357"/>
    </row>
    <row r="59" spans="1:127" ht="13.5">
      <c r="A59" s="335" t="s">
        <v>70</v>
      </c>
      <c r="B59" s="336"/>
      <c r="C59" s="337"/>
      <c r="D59" s="402" t="s">
        <v>251</v>
      </c>
      <c r="E59" s="403"/>
      <c r="F59" s="41" t="s">
        <v>251</v>
      </c>
      <c r="G59" s="41" t="s">
        <v>251</v>
      </c>
      <c r="H59" s="41" t="s">
        <v>251</v>
      </c>
      <c r="I59" s="41" t="s">
        <v>251</v>
      </c>
      <c r="J59" s="41"/>
      <c r="K59" s="335" t="s">
        <v>70</v>
      </c>
      <c r="L59" s="336"/>
      <c r="M59" s="337"/>
      <c r="N59" s="401" t="s">
        <v>206</v>
      </c>
      <c r="O59" s="400"/>
      <c r="P59" s="90" t="s">
        <v>250</v>
      </c>
      <c r="Q59" s="90" t="s">
        <v>250</v>
      </c>
      <c r="R59" s="90" t="s">
        <v>250</v>
      </c>
      <c r="S59" s="90" t="s">
        <v>250</v>
      </c>
      <c r="T59" s="90"/>
      <c r="U59" s="335" t="s">
        <v>70</v>
      </c>
      <c r="V59" s="336"/>
      <c r="W59" s="337"/>
      <c r="X59" s="401" t="s">
        <v>206</v>
      </c>
      <c r="Y59" s="400"/>
      <c r="Z59" s="90" t="s">
        <v>250</v>
      </c>
      <c r="AA59" s="90" t="s">
        <v>250</v>
      </c>
      <c r="AB59" s="90" t="s">
        <v>250</v>
      </c>
      <c r="AC59" s="90" t="s">
        <v>250</v>
      </c>
      <c r="AD59" s="90"/>
      <c r="AE59" s="335" t="s">
        <v>70</v>
      </c>
      <c r="AF59" s="336"/>
      <c r="AG59" s="337"/>
      <c r="AH59" s="402">
        <v>4</v>
      </c>
      <c r="AI59" s="403"/>
      <c r="AJ59" s="38">
        <v>1</v>
      </c>
      <c r="AK59" s="38">
        <v>1</v>
      </c>
      <c r="AL59" s="38">
        <v>1</v>
      </c>
      <c r="AM59" s="38">
        <v>1</v>
      </c>
      <c r="AN59" s="119"/>
      <c r="AO59" s="335" t="s">
        <v>70</v>
      </c>
      <c r="AP59" s="336"/>
      <c r="AQ59" s="337"/>
      <c r="AR59" s="40"/>
      <c r="AS59" s="116">
        <v>0</v>
      </c>
      <c r="AT59" s="41">
        <v>0</v>
      </c>
      <c r="AU59" s="90" t="s">
        <v>245</v>
      </c>
      <c r="AV59" s="41">
        <v>0</v>
      </c>
      <c r="AW59" s="90" t="s">
        <v>245</v>
      </c>
      <c r="AY59" s="335" t="s">
        <v>70</v>
      </c>
      <c r="AZ59" s="336"/>
      <c r="BA59" s="337"/>
      <c r="BB59" s="40"/>
      <c r="BC59" s="41">
        <f t="shared" si="1"/>
        <v>2</v>
      </c>
      <c r="BD59" s="41">
        <v>0</v>
      </c>
      <c r="BE59" s="90" t="s">
        <v>472</v>
      </c>
      <c r="BF59" s="41">
        <v>1</v>
      </c>
      <c r="BG59" s="41">
        <v>1</v>
      </c>
      <c r="BI59" s="335" t="s">
        <v>70</v>
      </c>
      <c r="BJ59" s="336"/>
      <c r="BK59" s="337"/>
      <c r="BL59" s="40"/>
      <c r="BM59" s="41">
        <f>SUM(BN59:BQ59)</f>
        <v>2</v>
      </c>
      <c r="BN59" s="41">
        <v>0</v>
      </c>
      <c r="BO59" s="90" t="s">
        <v>472</v>
      </c>
      <c r="BP59" s="41">
        <v>1</v>
      </c>
      <c r="BQ59" s="41">
        <v>1</v>
      </c>
      <c r="BS59" s="335" t="s">
        <v>70</v>
      </c>
      <c r="BT59" s="336"/>
      <c r="BU59" s="337"/>
      <c r="BV59" s="40"/>
      <c r="BW59" s="41">
        <f>SUM(BX59:CA59)</f>
        <v>1</v>
      </c>
      <c r="BX59" s="41">
        <v>0</v>
      </c>
      <c r="BY59" s="90" t="s">
        <v>472</v>
      </c>
      <c r="BZ59" s="41">
        <v>0</v>
      </c>
      <c r="CA59" s="41">
        <v>1</v>
      </c>
      <c r="CC59" s="335" t="s">
        <v>70</v>
      </c>
      <c r="CD59" s="336"/>
      <c r="CE59" s="337"/>
      <c r="CF59" s="40"/>
      <c r="CG59" s="188">
        <v>0</v>
      </c>
      <c r="CH59" s="188">
        <v>0</v>
      </c>
      <c r="CI59" s="188" t="s">
        <v>472</v>
      </c>
      <c r="CJ59" s="188">
        <v>0</v>
      </c>
      <c r="CK59" s="188">
        <v>0</v>
      </c>
      <c r="CL59" s="335" t="s">
        <v>70</v>
      </c>
      <c r="CM59" s="336"/>
      <c r="CN59" s="337"/>
      <c r="CO59" s="40"/>
      <c r="CP59" s="188" t="s">
        <v>472</v>
      </c>
      <c r="CQ59" s="188" t="s">
        <v>472</v>
      </c>
      <c r="CR59" s="188" t="s">
        <v>472</v>
      </c>
      <c r="CS59" s="188" t="s">
        <v>472</v>
      </c>
      <c r="CT59" s="188" t="s">
        <v>472</v>
      </c>
      <c r="CU59" s="188"/>
      <c r="CV59" s="335" t="s">
        <v>70</v>
      </c>
      <c r="CW59" s="336"/>
      <c r="CX59" s="337"/>
      <c r="CY59" s="40"/>
      <c r="CZ59" s="188" t="s">
        <v>472</v>
      </c>
      <c r="DA59" s="188" t="s">
        <v>472</v>
      </c>
      <c r="DB59" s="188" t="s">
        <v>472</v>
      </c>
      <c r="DC59" s="188" t="s">
        <v>472</v>
      </c>
      <c r="DD59" s="188" t="s">
        <v>472</v>
      </c>
      <c r="DF59" s="335" t="s">
        <v>70</v>
      </c>
      <c r="DG59" s="336"/>
      <c r="DH59" s="337"/>
      <c r="DI59" s="40"/>
      <c r="DJ59" s="188" t="s">
        <v>472</v>
      </c>
      <c r="DK59" s="188" t="s">
        <v>472</v>
      </c>
      <c r="DL59" s="188" t="s">
        <v>472</v>
      </c>
      <c r="DM59" s="188" t="s">
        <v>472</v>
      </c>
      <c r="DN59" s="188" t="s">
        <v>472</v>
      </c>
      <c r="DO59" s="335" t="s">
        <v>70</v>
      </c>
      <c r="DP59" s="336"/>
      <c r="DQ59" s="337"/>
      <c r="DR59" s="40"/>
      <c r="DS59" s="188" t="s">
        <v>731</v>
      </c>
      <c r="DT59" s="357"/>
      <c r="DU59" s="357"/>
      <c r="DV59" s="357"/>
      <c r="DW59" s="357"/>
    </row>
    <row r="60" spans="1:127" ht="13.5">
      <c r="A60" s="335" t="s">
        <v>71</v>
      </c>
      <c r="B60" s="336"/>
      <c r="C60" s="337"/>
      <c r="D60" s="402">
        <v>2</v>
      </c>
      <c r="E60" s="403"/>
      <c r="F60" s="41">
        <v>1</v>
      </c>
      <c r="G60" s="41">
        <v>0</v>
      </c>
      <c r="H60" s="41">
        <v>1</v>
      </c>
      <c r="I60" s="41">
        <v>0</v>
      </c>
      <c r="J60" s="41"/>
      <c r="K60" s="335" t="s">
        <v>71</v>
      </c>
      <c r="L60" s="336"/>
      <c r="M60" s="337"/>
      <c r="N60" s="399">
        <v>3</v>
      </c>
      <c r="O60" s="400"/>
      <c r="P60" s="38">
        <v>1</v>
      </c>
      <c r="Q60" s="38">
        <v>0</v>
      </c>
      <c r="R60" s="38">
        <v>2</v>
      </c>
      <c r="S60" s="38">
        <v>1</v>
      </c>
      <c r="T60" s="38"/>
      <c r="U60" s="335" t="s">
        <v>71</v>
      </c>
      <c r="V60" s="336"/>
      <c r="W60" s="337"/>
      <c r="X60" s="399">
        <v>2</v>
      </c>
      <c r="Y60" s="400"/>
      <c r="Z60" s="38">
        <v>1</v>
      </c>
      <c r="AA60" s="38">
        <v>0</v>
      </c>
      <c r="AB60" s="38">
        <v>1</v>
      </c>
      <c r="AC60" s="38">
        <v>0</v>
      </c>
      <c r="AD60" s="38"/>
      <c r="AE60" s="335" t="s">
        <v>71</v>
      </c>
      <c r="AF60" s="336"/>
      <c r="AG60" s="337"/>
      <c r="AH60" s="399">
        <v>2</v>
      </c>
      <c r="AI60" s="400"/>
      <c r="AJ60" s="38">
        <v>0</v>
      </c>
      <c r="AK60" s="38">
        <v>0</v>
      </c>
      <c r="AL60" s="38">
        <v>1</v>
      </c>
      <c r="AM60" s="38">
        <v>0</v>
      </c>
      <c r="AO60" s="335" t="s">
        <v>71</v>
      </c>
      <c r="AP60" s="336"/>
      <c r="AQ60" s="337"/>
      <c r="AR60" s="92"/>
      <c r="AS60" s="116">
        <v>1</v>
      </c>
      <c r="AT60" s="41">
        <v>0</v>
      </c>
      <c r="AU60" s="41">
        <v>0</v>
      </c>
      <c r="AV60" s="41">
        <v>1</v>
      </c>
      <c r="AW60" s="41">
        <v>0</v>
      </c>
      <c r="AY60" s="335" t="s">
        <v>71</v>
      </c>
      <c r="AZ60" s="336"/>
      <c r="BA60" s="337"/>
      <c r="BB60" s="92"/>
      <c r="BC60" s="41">
        <f t="shared" si="1"/>
        <v>1</v>
      </c>
      <c r="BD60" s="41">
        <v>0</v>
      </c>
      <c r="BE60" s="41">
        <v>0</v>
      </c>
      <c r="BF60" s="41">
        <v>1</v>
      </c>
      <c r="BG60" s="41">
        <v>0</v>
      </c>
      <c r="BI60" s="335" t="s">
        <v>71</v>
      </c>
      <c r="BJ60" s="336"/>
      <c r="BK60" s="337"/>
      <c r="BL60" s="92"/>
      <c r="BM60" s="41">
        <f>SUM(BN60:BQ60)</f>
        <v>1</v>
      </c>
      <c r="BN60" s="41">
        <v>0</v>
      </c>
      <c r="BO60" s="41">
        <v>0</v>
      </c>
      <c r="BP60" s="41">
        <v>1</v>
      </c>
      <c r="BQ60" s="41">
        <v>0</v>
      </c>
      <c r="BS60" s="335" t="s">
        <v>71</v>
      </c>
      <c r="BT60" s="336"/>
      <c r="BU60" s="337"/>
      <c r="BV60" s="92"/>
      <c r="BW60" s="41">
        <f>SUM(BX60:CA60)</f>
        <v>0</v>
      </c>
      <c r="BX60" s="41">
        <v>0</v>
      </c>
      <c r="BY60" s="41">
        <v>0</v>
      </c>
      <c r="BZ60" s="41">
        <v>0</v>
      </c>
      <c r="CA60" s="41">
        <v>0</v>
      </c>
      <c r="CC60" s="335" t="s">
        <v>71</v>
      </c>
      <c r="CD60" s="336"/>
      <c r="CE60" s="337"/>
      <c r="CF60" s="92"/>
      <c r="CG60" s="188">
        <v>1</v>
      </c>
      <c r="CH60" s="188">
        <v>0</v>
      </c>
      <c r="CI60" s="188">
        <v>0</v>
      </c>
      <c r="CJ60" s="188">
        <v>0</v>
      </c>
      <c r="CK60" s="188">
        <v>0</v>
      </c>
      <c r="CL60" s="335" t="s">
        <v>71</v>
      </c>
      <c r="CM60" s="336"/>
      <c r="CN60" s="337"/>
      <c r="CO60" s="92"/>
      <c r="CP60" s="188">
        <v>5</v>
      </c>
      <c r="CQ60" s="188" t="s">
        <v>616</v>
      </c>
      <c r="CR60" s="188">
        <v>3</v>
      </c>
      <c r="CS60" s="188">
        <v>0</v>
      </c>
      <c r="CT60" s="188" t="s">
        <v>616</v>
      </c>
      <c r="CU60" s="188"/>
      <c r="CV60" s="335" t="s">
        <v>71</v>
      </c>
      <c r="CW60" s="336"/>
      <c r="CX60" s="337"/>
      <c r="CY60" s="92"/>
      <c r="CZ60" s="188" t="s">
        <v>616</v>
      </c>
      <c r="DA60" s="188">
        <v>1</v>
      </c>
      <c r="DB60" s="188">
        <v>4</v>
      </c>
      <c r="DC60" s="188" t="s">
        <v>616</v>
      </c>
      <c r="DD60" s="188" t="s">
        <v>616</v>
      </c>
      <c r="DF60" s="335" t="s">
        <v>71</v>
      </c>
      <c r="DG60" s="336"/>
      <c r="DH60" s="337"/>
      <c r="DI60" s="92"/>
      <c r="DJ60" s="188">
        <v>5</v>
      </c>
      <c r="DK60" s="188" t="s">
        <v>616</v>
      </c>
      <c r="DL60" s="188">
        <v>4</v>
      </c>
      <c r="DM60" s="188" t="s">
        <v>616</v>
      </c>
      <c r="DN60" s="188" t="s">
        <v>616</v>
      </c>
      <c r="DO60" s="335" t="s">
        <v>71</v>
      </c>
      <c r="DP60" s="336"/>
      <c r="DQ60" s="337"/>
      <c r="DR60" s="92"/>
      <c r="DS60" s="188">
        <v>5</v>
      </c>
      <c r="DT60" s="357"/>
      <c r="DU60" s="357"/>
      <c r="DV60" s="357"/>
      <c r="DW60" s="357"/>
    </row>
    <row r="61" spans="1:127" ht="13.5">
      <c r="A61" s="335"/>
      <c r="B61" s="336"/>
      <c r="C61" s="337"/>
      <c r="D61" s="402"/>
      <c r="E61" s="403"/>
      <c r="F61" s="41"/>
      <c r="G61" s="41"/>
      <c r="H61" s="41"/>
      <c r="I61" s="41"/>
      <c r="J61" s="41"/>
      <c r="K61" s="335"/>
      <c r="L61" s="336"/>
      <c r="M61" s="337"/>
      <c r="N61" s="399"/>
      <c r="O61" s="400"/>
      <c r="P61" s="38"/>
      <c r="Q61" s="38"/>
      <c r="R61" s="38"/>
      <c r="S61" s="38"/>
      <c r="T61" s="38"/>
      <c r="U61" s="335"/>
      <c r="V61" s="336"/>
      <c r="W61" s="337"/>
      <c r="X61" s="399"/>
      <c r="Y61" s="400"/>
      <c r="Z61" s="38"/>
      <c r="AA61" s="38"/>
      <c r="AB61" s="38"/>
      <c r="AC61" s="38"/>
      <c r="AD61" s="38"/>
      <c r="AE61" s="335"/>
      <c r="AF61" s="336"/>
      <c r="AG61" s="337"/>
      <c r="AH61" s="399"/>
      <c r="AI61" s="400"/>
      <c r="AJ61" s="38"/>
      <c r="AK61" s="38"/>
      <c r="AL61" s="38"/>
      <c r="AM61" s="38"/>
      <c r="AO61" s="335"/>
      <c r="AP61" s="336"/>
      <c r="AQ61" s="337"/>
      <c r="AR61" s="92"/>
      <c r="AS61" s="116"/>
      <c r="AT61" s="41"/>
      <c r="AU61" s="41"/>
      <c r="AV61" s="41"/>
      <c r="AW61" s="41"/>
      <c r="AY61" s="335"/>
      <c r="AZ61" s="336"/>
      <c r="BA61" s="337"/>
      <c r="BB61" s="92"/>
      <c r="BC61" s="41"/>
      <c r="BD61" s="41"/>
      <c r="BE61" s="41"/>
      <c r="BF61" s="41"/>
      <c r="BG61" s="41"/>
      <c r="BI61" s="335"/>
      <c r="BJ61" s="336"/>
      <c r="BK61" s="337"/>
      <c r="BL61" s="92"/>
      <c r="BM61" s="41"/>
      <c r="BN61" s="41"/>
      <c r="BO61" s="41"/>
      <c r="BP61" s="41"/>
      <c r="BQ61" s="41"/>
      <c r="BS61" s="335"/>
      <c r="BT61" s="336"/>
      <c r="BU61" s="337"/>
      <c r="BV61" s="92"/>
      <c r="BW61" s="41"/>
      <c r="BX61" s="41"/>
      <c r="BY61" s="41"/>
      <c r="BZ61" s="41"/>
      <c r="CA61" s="41"/>
      <c r="CC61" s="335"/>
      <c r="CD61" s="336"/>
      <c r="CE61" s="337"/>
      <c r="CF61" s="92"/>
      <c r="CG61" s="188"/>
      <c r="CH61" s="188"/>
      <c r="CI61" s="188"/>
      <c r="CJ61" s="188"/>
      <c r="CK61" s="188"/>
      <c r="CL61" s="335"/>
      <c r="CM61" s="336"/>
      <c r="CN61" s="337"/>
      <c r="CO61" s="92"/>
      <c r="CP61" s="188"/>
      <c r="CQ61" s="188"/>
      <c r="CR61" s="188"/>
      <c r="CS61" s="188"/>
      <c r="CT61" s="188"/>
      <c r="CU61" s="188"/>
      <c r="CV61" s="335"/>
      <c r="CW61" s="336"/>
      <c r="CX61" s="337"/>
      <c r="CY61" s="92"/>
      <c r="CZ61" s="188"/>
      <c r="DA61" s="188"/>
      <c r="DB61" s="188"/>
      <c r="DC61" s="188"/>
      <c r="DD61" s="188"/>
      <c r="DF61" s="335"/>
      <c r="DG61" s="336"/>
      <c r="DH61" s="337"/>
      <c r="DI61" s="92"/>
      <c r="DJ61" s="188"/>
      <c r="DK61" s="188"/>
      <c r="DL61" s="188"/>
      <c r="DM61" s="188"/>
      <c r="DN61" s="188"/>
      <c r="DO61" s="335"/>
      <c r="DP61" s="336"/>
      <c r="DQ61" s="337"/>
      <c r="DR61" s="92"/>
      <c r="DS61" s="188"/>
      <c r="DT61" s="357"/>
      <c r="DU61" s="357"/>
      <c r="DV61" s="357"/>
      <c r="DW61" s="357"/>
    </row>
    <row r="62" spans="1:127" ht="13.5">
      <c r="A62" s="335" t="s">
        <v>72</v>
      </c>
      <c r="B62" s="336"/>
      <c r="C62" s="337"/>
      <c r="D62" s="402" t="s">
        <v>251</v>
      </c>
      <c r="E62" s="403"/>
      <c r="F62" s="41" t="s">
        <v>251</v>
      </c>
      <c r="G62" s="41" t="s">
        <v>251</v>
      </c>
      <c r="H62" s="41" t="s">
        <v>251</v>
      </c>
      <c r="I62" s="41" t="s">
        <v>251</v>
      </c>
      <c r="J62" s="41"/>
      <c r="K62" s="335" t="s">
        <v>72</v>
      </c>
      <c r="L62" s="336"/>
      <c r="M62" s="337"/>
      <c r="N62" s="401" t="s">
        <v>206</v>
      </c>
      <c r="O62" s="400"/>
      <c r="P62" s="90" t="s">
        <v>250</v>
      </c>
      <c r="Q62" s="90" t="s">
        <v>250</v>
      </c>
      <c r="R62" s="90" t="s">
        <v>250</v>
      </c>
      <c r="S62" s="90" t="s">
        <v>250</v>
      </c>
      <c r="T62" s="90"/>
      <c r="U62" s="335" t="s">
        <v>72</v>
      </c>
      <c r="V62" s="336"/>
      <c r="W62" s="337"/>
      <c r="X62" s="401" t="s">
        <v>206</v>
      </c>
      <c r="Y62" s="400"/>
      <c r="Z62" s="90" t="s">
        <v>250</v>
      </c>
      <c r="AA62" s="90" t="s">
        <v>250</v>
      </c>
      <c r="AB62" s="90" t="s">
        <v>250</v>
      </c>
      <c r="AC62" s="90" t="s">
        <v>250</v>
      </c>
      <c r="AD62" s="90"/>
      <c r="AE62" s="335" t="s">
        <v>72</v>
      </c>
      <c r="AF62" s="336"/>
      <c r="AG62" s="337"/>
      <c r="AH62" s="401" t="s">
        <v>206</v>
      </c>
      <c r="AI62" s="400"/>
      <c r="AJ62" s="90" t="s">
        <v>250</v>
      </c>
      <c r="AK62" s="90" t="s">
        <v>250</v>
      </c>
      <c r="AL62" s="90" t="s">
        <v>250</v>
      </c>
      <c r="AM62" s="90" t="s">
        <v>250</v>
      </c>
      <c r="AO62" s="335" t="s">
        <v>72</v>
      </c>
      <c r="AP62" s="336"/>
      <c r="AQ62" s="337"/>
      <c r="AR62" s="91"/>
      <c r="AS62" s="90" t="s">
        <v>245</v>
      </c>
      <c r="AT62" s="90" t="s">
        <v>245</v>
      </c>
      <c r="AU62" s="90" t="s">
        <v>245</v>
      </c>
      <c r="AV62" s="90" t="s">
        <v>245</v>
      </c>
      <c r="AW62" s="90" t="s">
        <v>245</v>
      </c>
      <c r="AY62" s="335" t="s">
        <v>72</v>
      </c>
      <c r="AZ62" s="336"/>
      <c r="BA62" s="337"/>
      <c r="BB62" s="91"/>
      <c r="BC62" s="41">
        <f t="shared" si="1"/>
        <v>0</v>
      </c>
      <c r="BD62" s="90" t="s">
        <v>472</v>
      </c>
      <c r="BE62" s="90" t="s">
        <v>472</v>
      </c>
      <c r="BF62" s="90" t="s">
        <v>472</v>
      </c>
      <c r="BG62" s="90" t="s">
        <v>472</v>
      </c>
      <c r="BI62" s="335" t="s">
        <v>72</v>
      </c>
      <c r="BJ62" s="336"/>
      <c r="BK62" s="337"/>
      <c r="BL62" s="91"/>
      <c r="BM62" s="41">
        <f>SUM(BN62:BQ62)</f>
        <v>0</v>
      </c>
      <c r="BN62" s="90" t="s">
        <v>472</v>
      </c>
      <c r="BO62" s="90" t="s">
        <v>472</v>
      </c>
      <c r="BP62" s="90" t="s">
        <v>472</v>
      </c>
      <c r="BQ62" s="90" t="s">
        <v>472</v>
      </c>
      <c r="BS62" s="335" t="s">
        <v>72</v>
      </c>
      <c r="BT62" s="336"/>
      <c r="BU62" s="337"/>
      <c r="BV62" s="91"/>
      <c r="BW62" s="90" t="s">
        <v>472</v>
      </c>
      <c r="BX62" s="90" t="s">
        <v>472</v>
      </c>
      <c r="BY62" s="90" t="s">
        <v>472</v>
      </c>
      <c r="BZ62" s="90" t="s">
        <v>472</v>
      </c>
      <c r="CA62" s="90" t="s">
        <v>472</v>
      </c>
      <c r="CC62" s="335" t="s">
        <v>72</v>
      </c>
      <c r="CD62" s="336"/>
      <c r="CE62" s="337"/>
      <c r="CF62" s="91"/>
      <c r="CG62" s="188" t="s">
        <v>472</v>
      </c>
      <c r="CH62" s="188" t="s">
        <v>472</v>
      </c>
      <c r="CI62" s="188" t="s">
        <v>472</v>
      </c>
      <c r="CJ62" s="188" t="s">
        <v>472</v>
      </c>
      <c r="CK62" s="188" t="s">
        <v>472</v>
      </c>
      <c r="CL62" s="335" t="s">
        <v>72</v>
      </c>
      <c r="CM62" s="336"/>
      <c r="CN62" s="337"/>
      <c r="CO62" s="91"/>
      <c r="CP62" s="188" t="s">
        <v>472</v>
      </c>
      <c r="CQ62" s="188" t="s">
        <v>472</v>
      </c>
      <c r="CR62" s="188" t="s">
        <v>472</v>
      </c>
      <c r="CS62" s="188" t="s">
        <v>472</v>
      </c>
      <c r="CT62" s="188" t="s">
        <v>472</v>
      </c>
      <c r="CU62" s="188"/>
      <c r="CV62" s="335" t="s">
        <v>72</v>
      </c>
      <c r="CW62" s="336"/>
      <c r="CX62" s="337"/>
      <c r="CY62" s="91"/>
      <c r="CZ62" s="188" t="s">
        <v>472</v>
      </c>
      <c r="DA62" s="188" t="s">
        <v>472</v>
      </c>
      <c r="DB62" s="188" t="s">
        <v>472</v>
      </c>
      <c r="DC62" s="188" t="s">
        <v>472</v>
      </c>
      <c r="DD62" s="188" t="s">
        <v>472</v>
      </c>
      <c r="DF62" s="335" t="s">
        <v>72</v>
      </c>
      <c r="DG62" s="336"/>
      <c r="DH62" s="337"/>
      <c r="DI62" s="91"/>
      <c r="DJ62" s="188" t="s">
        <v>472</v>
      </c>
      <c r="DK62" s="188" t="s">
        <v>472</v>
      </c>
      <c r="DL62" s="188" t="s">
        <v>472</v>
      </c>
      <c r="DM62" s="188" t="s">
        <v>472</v>
      </c>
      <c r="DN62" s="188" t="s">
        <v>472</v>
      </c>
      <c r="DO62" s="335"/>
      <c r="DP62" s="336"/>
      <c r="DQ62" s="337"/>
      <c r="DR62" s="91"/>
      <c r="DS62" s="188"/>
      <c r="DT62" s="357"/>
      <c r="DU62" s="357"/>
      <c r="DV62" s="357"/>
      <c r="DW62" s="357"/>
    </row>
    <row r="63" spans="1:127" ht="13.5">
      <c r="A63" s="335" t="s">
        <v>73</v>
      </c>
      <c r="B63" s="336"/>
      <c r="C63" s="337"/>
      <c r="D63" s="402">
        <v>52</v>
      </c>
      <c r="E63" s="403"/>
      <c r="F63" s="41">
        <v>16</v>
      </c>
      <c r="G63" s="41">
        <v>6</v>
      </c>
      <c r="H63" s="41">
        <v>19</v>
      </c>
      <c r="I63" s="41">
        <v>12</v>
      </c>
      <c r="J63" s="41"/>
      <c r="K63" s="335" t="s">
        <v>73</v>
      </c>
      <c r="L63" s="336"/>
      <c r="M63" s="337"/>
      <c r="N63" s="399">
        <v>80</v>
      </c>
      <c r="O63" s="400"/>
      <c r="P63" s="38">
        <v>28</v>
      </c>
      <c r="Q63" s="38">
        <v>10</v>
      </c>
      <c r="R63" s="38">
        <v>24</v>
      </c>
      <c r="S63" s="38">
        <v>18</v>
      </c>
      <c r="T63" s="38"/>
      <c r="U63" s="335" t="s">
        <v>73</v>
      </c>
      <c r="V63" s="336"/>
      <c r="W63" s="337"/>
      <c r="X63" s="399">
        <v>95</v>
      </c>
      <c r="Y63" s="400"/>
      <c r="Z63" s="38">
        <v>34</v>
      </c>
      <c r="AA63" s="38">
        <v>12</v>
      </c>
      <c r="AB63" s="38">
        <v>30</v>
      </c>
      <c r="AC63" s="38">
        <v>20</v>
      </c>
      <c r="AD63" s="38"/>
      <c r="AE63" s="335" t="s">
        <v>73</v>
      </c>
      <c r="AF63" s="336"/>
      <c r="AG63" s="337"/>
      <c r="AH63" s="399">
        <v>92</v>
      </c>
      <c r="AI63" s="400"/>
      <c r="AJ63" s="38">
        <v>33</v>
      </c>
      <c r="AK63" s="38">
        <v>11</v>
      </c>
      <c r="AL63" s="38">
        <v>30</v>
      </c>
      <c r="AM63" s="38">
        <v>18</v>
      </c>
      <c r="AO63" s="335" t="s">
        <v>73</v>
      </c>
      <c r="AP63" s="336"/>
      <c r="AQ63" s="337"/>
      <c r="AR63" s="92"/>
      <c r="AS63" s="116">
        <v>83</v>
      </c>
      <c r="AT63" s="41">
        <v>28</v>
      </c>
      <c r="AU63" s="41">
        <v>9</v>
      </c>
      <c r="AV63" s="41">
        <v>26</v>
      </c>
      <c r="AW63" s="41">
        <v>20</v>
      </c>
      <c r="AY63" s="335" t="s">
        <v>73</v>
      </c>
      <c r="AZ63" s="336"/>
      <c r="BA63" s="337"/>
      <c r="BB63" s="92"/>
      <c r="BC63" s="41">
        <f t="shared" si="1"/>
        <v>61</v>
      </c>
      <c r="BD63" s="41">
        <v>28</v>
      </c>
      <c r="BE63" s="41">
        <v>5</v>
      </c>
      <c r="BF63" s="41">
        <v>16</v>
      </c>
      <c r="BG63" s="41">
        <v>12</v>
      </c>
      <c r="BI63" s="335" t="s">
        <v>73</v>
      </c>
      <c r="BJ63" s="336"/>
      <c r="BK63" s="337"/>
      <c r="BL63" s="92"/>
      <c r="BM63" s="41">
        <f>SUM(BN63:BQ63)</f>
        <v>61</v>
      </c>
      <c r="BN63" s="41">
        <v>28</v>
      </c>
      <c r="BO63" s="41">
        <v>5</v>
      </c>
      <c r="BP63" s="41">
        <v>16</v>
      </c>
      <c r="BQ63" s="41">
        <v>12</v>
      </c>
      <c r="BS63" s="335" t="s">
        <v>73</v>
      </c>
      <c r="BT63" s="336"/>
      <c r="BU63" s="337"/>
      <c r="BV63" s="92"/>
      <c r="BW63" s="41">
        <f>SUM(BX63:CA63)</f>
        <v>96</v>
      </c>
      <c r="BX63" s="41">
        <v>35</v>
      </c>
      <c r="BY63" s="41">
        <v>10</v>
      </c>
      <c r="BZ63" s="41">
        <v>29</v>
      </c>
      <c r="CA63" s="41">
        <v>22</v>
      </c>
      <c r="CC63" s="335" t="s">
        <v>73</v>
      </c>
      <c r="CD63" s="336"/>
      <c r="CE63" s="337"/>
      <c r="CF63" s="92"/>
      <c r="CG63" s="188">
        <v>60</v>
      </c>
      <c r="CH63" s="188">
        <v>15</v>
      </c>
      <c r="CI63" s="188">
        <v>8</v>
      </c>
      <c r="CJ63" s="188">
        <v>21</v>
      </c>
      <c r="CK63" s="188">
        <v>17</v>
      </c>
      <c r="CL63" s="335" t="s">
        <v>73</v>
      </c>
      <c r="CM63" s="336"/>
      <c r="CN63" s="337"/>
      <c r="CO63" s="92"/>
      <c r="CP63" s="188">
        <v>51</v>
      </c>
      <c r="CQ63" s="188">
        <v>11</v>
      </c>
      <c r="CR63" s="188">
        <v>6</v>
      </c>
      <c r="CS63" s="188">
        <v>21</v>
      </c>
      <c r="CT63" s="188">
        <v>13</v>
      </c>
      <c r="CU63" s="188"/>
      <c r="CV63" s="335" t="s">
        <v>73</v>
      </c>
      <c r="CW63" s="336"/>
      <c r="CX63" s="337"/>
      <c r="CY63" s="92"/>
      <c r="CZ63" s="188">
        <v>37</v>
      </c>
      <c r="DA63" s="188">
        <v>10</v>
      </c>
      <c r="DB63" s="188">
        <v>3</v>
      </c>
      <c r="DC63" s="188">
        <v>14</v>
      </c>
      <c r="DD63" s="188">
        <v>11</v>
      </c>
      <c r="DF63" s="335" t="s">
        <v>73</v>
      </c>
      <c r="DG63" s="336"/>
      <c r="DH63" s="337"/>
      <c r="DI63" s="92"/>
      <c r="DJ63" s="188">
        <v>70</v>
      </c>
      <c r="DK63" s="188">
        <v>23</v>
      </c>
      <c r="DL63" s="188">
        <v>7</v>
      </c>
      <c r="DM63" s="188">
        <v>21</v>
      </c>
      <c r="DN63" s="188">
        <v>20</v>
      </c>
      <c r="DO63" s="335" t="s">
        <v>735</v>
      </c>
      <c r="DP63" s="336"/>
      <c r="DQ63" s="337"/>
      <c r="DR63" s="92"/>
      <c r="DS63" s="188">
        <v>101</v>
      </c>
      <c r="DT63" s="357"/>
      <c r="DU63" s="357"/>
      <c r="DV63" s="357"/>
      <c r="DW63" s="357"/>
    </row>
    <row r="64" spans="1:127" ht="13.5">
      <c r="A64" s="335" t="s">
        <v>74</v>
      </c>
      <c r="B64" s="336"/>
      <c r="C64" s="337"/>
      <c r="D64" s="402">
        <v>11</v>
      </c>
      <c r="E64" s="403"/>
      <c r="F64" s="41">
        <v>5</v>
      </c>
      <c r="G64" s="41">
        <v>0</v>
      </c>
      <c r="H64" s="41">
        <v>3</v>
      </c>
      <c r="I64" s="41">
        <v>2</v>
      </c>
      <c r="J64" s="41"/>
      <c r="K64" s="335" t="s">
        <v>74</v>
      </c>
      <c r="L64" s="336"/>
      <c r="M64" s="337"/>
      <c r="N64" s="399">
        <v>10</v>
      </c>
      <c r="O64" s="400"/>
      <c r="P64" s="38">
        <v>5</v>
      </c>
      <c r="Q64" s="38">
        <v>0</v>
      </c>
      <c r="R64" s="38">
        <v>3</v>
      </c>
      <c r="S64" s="38">
        <v>2</v>
      </c>
      <c r="T64" s="38"/>
      <c r="U64" s="335" t="s">
        <v>74</v>
      </c>
      <c r="V64" s="336"/>
      <c r="W64" s="337"/>
      <c r="X64" s="399">
        <v>9</v>
      </c>
      <c r="Y64" s="400"/>
      <c r="Z64" s="38">
        <v>5</v>
      </c>
      <c r="AA64" s="38">
        <v>0</v>
      </c>
      <c r="AB64" s="38">
        <v>3</v>
      </c>
      <c r="AC64" s="38">
        <v>1</v>
      </c>
      <c r="AD64" s="38"/>
      <c r="AE64" s="335" t="s">
        <v>74</v>
      </c>
      <c r="AF64" s="336"/>
      <c r="AG64" s="337"/>
      <c r="AH64" s="399">
        <v>8</v>
      </c>
      <c r="AI64" s="400"/>
      <c r="AJ64" s="38">
        <v>5</v>
      </c>
      <c r="AK64" s="38">
        <v>0</v>
      </c>
      <c r="AL64" s="38">
        <v>2</v>
      </c>
      <c r="AM64" s="38">
        <v>1</v>
      </c>
      <c r="AO64" s="335" t="s">
        <v>74</v>
      </c>
      <c r="AP64" s="336"/>
      <c r="AQ64" s="337"/>
      <c r="AR64" s="92"/>
      <c r="AS64" s="116">
        <v>8</v>
      </c>
      <c r="AT64" s="41">
        <v>4</v>
      </c>
      <c r="AU64" s="41">
        <v>0</v>
      </c>
      <c r="AV64" s="41">
        <v>2</v>
      </c>
      <c r="AW64" s="41">
        <v>1</v>
      </c>
      <c r="AY64" s="335" t="s">
        <v>74</v>
      </c>
      <c r="AZ64" s="336"/>
      <c r="BA64" s="337"/>
      <c r="BB64" s="92"/>
      <c r="BC64" s="41">
        <f t="shared" si="1"/>
        <v>8</v>
      </c>
      <c r="BD64" s="41">
        <v>5</v>
      </c>
      <c r="BE64" s="41">
        <v>0</v>
      </c>
      <c r="BF64" s="41">
        <v>2</v>
      </c>
      <c r="BG64" s="41">
        <v>1</v>
      </c>
      <c r="BI64" s="335" t="s">
        <v>74</v>
      </c>
      <c r="BJ64" s="336"/>
      <c r="BK64" s="337"/>
      <c r="BL64" s="92"/>
      <c r="BM64" s="41">
        <f>SUM(BN64:BQ64)</f>
        <v>8</v>
      </c>
      <c r="BN64" s="41">
        <v>5</v>
      </c>
      <c r="BO64" s="41">
        <v>0</v>
      </c>
      <c r="BP64" s="41">
        <v>2</v>
      </c>
      <c r="BQ64" s="41">
        <v>1</v>
      </c>
      <c r="BS64" s="335" t="s">
        <v>74</v>
      </c>
      <c r="BT64" s="336"/>
      <c r="BU64" s="337"/>
      <c r="BV64" s="92"/>
      <c r="BW64" s="41">
        <f>SUM(BX64:CA64)</f>
        <v>9</v>
      </c>
      <c r="BX64" s="41">
        <v>6</v>
      </c>
      <c r="BY64" s="41">
        <v>0</v>
      </c>
      <c r="BZ64" s="41">
        <v>1</v>
      </c>
      <c r="CA64" s="41">
        <v>2</v>
      </c>
      <c r="CC64" s="335" t="s">
        <v>74</v>
      </c>
      <c r="CD64" s="336"/>
      <c r="CE64" s="337"/>
      <c r="CF64" s="92"/>
      <c r="CG64" s="188">
        <v>14</v>
      </c>
      <c r="CH64" s="188">
        <v>7</v>
      </c>
      <c r="CI64" s="188">
        <v>0</v>
      </c>
      <c r="CJ64" s="188">
        <v>3</v>
      </c>
      <c r="CK64" s="188">
        <v>4</v>
      </c>
      <c r="CL64" s="335" t="s">
        <v>74</v>
      </c>
      <c r="CM64" s="336"/>
      <c r="CN64" s="337"/>
      <c r="CO64" s="92"/>
      <c r="CP64" s="188">
        <v>13</v>
      </c>
      <c r="CQ64" s="188">
        <v>6</v>
      </c>
      <c r="CR64" s="188">
        <v>0</v>
      </c>
      <c r="CS64" s="188">
        <v>4</v>
      </c>
      <c r="CT64" s="188">
        <v>3</v>
      </c>
      <c r="CU64" s="188"/>
      <c r="CV64" s="335" t="s">
        <v>74</v>
      </c>
      <c r="CW64" s="336"/>
      <c r="CX64" s="337"/>
      <c r="CY64" s="92"/>
      <c r="CZ64" s="188">
        <v>20</v>
      </c>
      <c r="DA64" s="188">
        <v>10</v>
      </c>
      <c r="DB64" s="188">
        <v>1</v>
      </c>
      <c r="DC64" s="188">
        <v>3</v>
      </c>
      <c r="DD64" s="188">
        <v>6</v>
      </c>
      <c r="DF64" s="335" t="s">
        <v>74</v>
      </c>
      <c r="DG64" s="336"/>
      <c r="DH64" s="337"/>
      <c r="DI64" s="92"/>
      <c r="DJ64" s="188">
        <v>19</v>
      </c>
      <c r="DK64" s="188">
        <v>7</v>
      </c>
      <c r="DL64" s="188">
        <v>6</v>
      </c>
      <c r="DM64" s="188">
        <v>3</v>
      </c>
      <c r="DN64" s="188">
        <v>3</v>
      </c>
      <c r="DO64" s="335"/>
      <c r="DP64" s="336"/>
      <c r="DQ64" s="337"/>
      <c r="DR64" s="92"/>
      <c r="DS64" s="188"/>
      <c r="DT64" s="357"/>
      <c r="DU64" s="357"/>
      <c r="DV64" s="357"/>
      <c r="DW64" s="357"/>
    </row>
    <row r="65" spans="1:127" ht="13.5">
      <c r="A65" s="335"/>
      <c r="B65" s="336"/>
      <c r="C65" s="337"/>
      <c r="D65" s="402"/>
      <c r="E65" s="403"/>
      <c r="F65" s="41"/>
      <c r="G65" s="41"/>
      <c r="H65" s="41"/>
      <c r="I65" s="41"/>
      <c r="J65" s="41"/>
      <c r="K65" s="335"/>
      <c r="L65" s="336"/>
      <c r="M65" s="337"/>
      <c r="N65" s="399"/>
      <c r="O65" s="400"/>
      <c r="P65" s="38"/>
      <c r="Q65" s="38"/>
      <c r="R65" s="38"/>
      <c r="S65" s="38"/>
      <c r="T65" s="38"/>
      <c r="U65" s="335"/>
      <c r="V65" s="336"/>
      <c r="W65" s="337"/>
      <c r="X65" s="399"/>
      <c r="Y65" s="400"/>
      <c r="Z65" s="38"/>
      <c r="AA65" s="38"/>
      <c r="AB65" s="38"/>
      <c r="AC65" s="38"/>
      <c r="AD65" s="38"/>
      <c r="AE65" s="335"/>
      <c r="AF65" s="336"/>
      <c r="AG65" s="337"/>
      <c r="AH65" s="399"/>
      <c r="AI65" s="400"/>
      <c r="AJ65" s="38"/>
      <c r="AK65" s="38"/>
      <c r="AL65" s="38"/>
      <c r="AM65" s="38"/>
      <c r="AO65" s="335"/>
      <c r="AP65" s="336"/>
      <c r="AQ65" s="337"/>
      <c r="AR65" s="92"/>
      <c r="AS65" s="116"/>
      <c r="AT65" s="41"/>
      <c r="AU65" s="41"/>
      <c r="AV65" s="41"/>
      <c r="AW65" s="41"/>
      <c r="AY65" s="335"/>
      <c r="AZ65" s="336"/>
      <c r="BA65" s="337"/>
      <c r="BB65" s="92"/>
      <c r="BC65" s="41"/>
      <c r="BD65" s="41"/>
      <c r="BE65" s="41"/>
      <c r="BF65" s="41"/>
      <c r="BG65" s="41"/>
      <c r="BI65" s="335"/>
      <c r="BJ65" s="336"/>
      <c r="BK65" s="337"/>
      <c r="BL65" s="92"/>
      <c r="BM65" s="41"/>
      <c r="BN65" s="41"/>
      <c r="BO65" s="41"/>
      <c r="BP65" s="41"/>
      <c r="BQ65" s="41"/>
      <c r="BS65" s="335"/>
      <c r="BT65" s="336"/>
      <c r="BU65" s="337"/>
      <c r="BV65" s="92"/>
      <c r="BW65" s="41"/>
      <c r="BX65" s="41"/>
      <c r="BY65" s="41"/>
      <c r="BZ65" s="41"/>
      <c r="CA65" s="41"/>
      <c r="CC65" s="335"/>
      <c r="CD65" s="336"/>
      <c r="CE65" s="337"/>
      <c r="CF65" s="92"/>
      <c r="CG65" s="188"/>
      <c r="CH65" s="188"/>
      <c r="CI65" s="188"/>
      <c r="CJ65" s="188"/>
      <c r="CK65" s="188"/>
      <c r="CL65" s="335"/>
      <c r="CM65" s="336"/>
      <c r="CN65" s="337"/>
      <c r="CO65" s="92"/>
      <c r="CP65" s="188"/>
      <c r="CQ65" s="188"/>
      <c r="CR65" s="188"/>
      <c r="CS65" s="188"/>
      <c r="CT65" s="188"/>
      <c r="CU65" s="188"/>
      <c r="CV65" s="335"/>
      <c r="CW65" s="336"/>
      <c r="CX65" s="337"/>
      <c r="CY65" s="92"/>
      <c r="CZ65" s="188"/>
      <c r="DA65" s="188"/>
      <c r="DB65" s="188"/>
      <c r="DC65" s="188"/>
      <c r="DD65" s="188"/>
      <c r="DF65" s="335"/>
      <c r="DG65" s="336"/>
      <c r="DH65" s="337"/>
      <c r="DI65" s="92"/>
      <c r="DJ65" s="188"/>
      <c r="DK65" s="188"/>
      <c r="DL65" s="188"/>
      <c r="DM65" s="188"/>
      <c r="DN65" s="188"/>
      <c r="DO65" s="335"/>
      <c r="DP65" s="336"/>
      <c r="DQ65" s="337"/>
      <c r="DR65" s="92"/>
      <c r="DS65" s="188"/>
      <c r="DT65" s="357"/>
      <c r="DU65" s="357"/>
      <c r="DV65" s="357"/>
      <c r="DW65" s="357"/>
    </row>
    <row r="66" spans="1:127" ht="13.5">
      <c r="A66" s="335" t="s">
        <v>75</v>
      </c>
      <c r="B66" s="336"/>
      <c r="C66" s="337"/>
      <c r="D66" s="402">
        <v>752</v>
      </c>
      <c r="E66" s="403"/>
      <c r="F66" s="41">
        <v>412</v>
      </c>
      <c r="G66" s="41">
        <v>39</v>
      </c>
      <c r="H66" s="41">
        <v>109</v>
      </c>
      <c r="I66" s="41">
        <v>193</v>
      </c>
      <c r="J66" s="41"/>
      <c r="K66" s="335" t="s">
        <v>75</v>
      </c>
      <c r="L66" s="336"/>
      <c r="M66" s="337"/>
      <c r="N66" s="402">
        <v>1183</v>
      </c>
      <c r="O66" s="403"/>
      <c r="P66" s="38">
        <v>718</v>
      </c>
      <c r="Q66" s="38">
        <v>58</v>
      </c>
      <c r="R66" s="38">
        <v>133</v>
      </c>
      <c r="S66" s="38">
        <v>274</v>
      </c>
      <c r="T66" s="38"/>
      <c r="U66" s="335" t="s">
        <v>75</v>
      </c>
      <c r="V66" s="336"/>
      <c r="W66" s="337"/>
      <c r="X66" s="399">
        <v>503</v>
      </c>
      <c r="Y66" s="400"/>
      <c r="Z66" s="38">
        <v>140</v>
      </c>
      <c r="AA66" s="38">
        <v>38</v>
      </c>
      <c r="AB66" s="38">
        <v>104</v>
      </c>
      <c r="AC66" s="38">
        <v>221</v>
      </c>
      <c r="AD66" s="38"/>
      <c r="AE66" s="335" t="s">
        <v>75</v>
      </c>
      <c r="AF66" s="336"/>
      <c r="AG66" s="337"/>
      <c r="AH66" s="399">
        <v>737</v>
      </c>
      <c r="AI66" s="400"/>
      <c r="AJ66" s="38">
        <v>306</v>
      </c>
      <c r="AK66" s="38">
        <v>44</v>
      </c>
      <c r="AL66" s="38">
        <v>130</v>
      </c>
      <c r="AM66" s="38">
        <v>257</v>
      </c>
      <c r="AO66" s="335" t="s">
        <v>75</v>
      </c>
      <c r="AP66" s="336"/>
      <c r="AQ66" s="337"/>
      <c r="AR66" s="92"/>
      <c r="AS66" s="116">
        <v>632</v>
      </c>
      <c r="AT66" s="41">
        <v>182</v>
      </c>
      <c r="AU66" s="41">
        <v>67</v>
      </c>
      <c r="AV66" s="41">
        <v>124</v>
      </c>
      <c r="AW66" s="41">
        <v>259</v>
      </c>
      <c r="AY66" s="335" t="s">
        <v>75</v>
      </c>
      <c r="AZ66" s="336"/>
      <c r="BA66" s="337"/>
      <c r="BB66" s="92"/>
      <c r="BC66" s="41">
        <f t="shared" si="1"/>
        <v>476</v>
      </c>
      <c r="BD66" s="41">
        <v>118</v>
      </c>
      <c r="BE66" s="41">
        <v>34</v>
      </c>
      <c r="BF66" s="41">
        <v>92</v>
      </c>
      <c r="BG66" s="41">
        <v>232</v>
      </c>
      <c r="BI66" s="335" t="s">
        <v>75</v>
      </c>
      <c r="BJ66" s="336"/>
      <c r="BK66" s="337"/>
      <c r="BL66" s="92"/>
      <c r="BM66" s="41">
        <f>SUM(BN66:BQ66)</f>
        <v>476</v>
      </c>
      <c r="BN66" s="41">
        <v>118</v>
      </c>
      <c r="BO66" s="41">
        <v>34</v>
      </c>
      <c r="BP66" s="41">
        <v>92</v>
      </c>
      <c r="BQ66" s="41">
        <v>232</v>
      </c>
      <c r="BS66" s="335" t="s">
        <v>75</v>
      </c>
      <c r="BT66" s="336"/>
      <c r="BU66" s="337"/>
      <c r="BV66" s="92"/>
      <c r="BW66" s="41">
        <f>SUM(BX66:CA66)</f>
        <v>971</v>
      </c>
      <c r="BX66" s="41">
        <v>244</v>
      </c>
      <c r="BY66" s="41">
        <v>77</v>
      </c>
      <c r="BZ66" s="41">
        <v>229</v>
      </c>
      <c r="CA66" s="41">
        <v>421</v>
      </c>
      <c r="CC66" s="335" t="s">
        <v>75</v>
      </c>
      <c r="CD66" s="336"/>
      <c r="CE66" s="337"/>
      <c r="CF66" s="92"/>
      <c r="CG66" s="188">
        <v>640</v>
      </c>
      <c r="CH66" s="188">
        <v>177</v>
      </c>
      <c r="CI66" s="188">
        <v>70</v>
      </c>
      <c r="CJ66" s="188">
        <v>158</v>
      </c>
      <c r="CK66" s="188">
        <v>236</v>
      </c>
      <c r="CL66" s="335" t="s">
        <v>75</v>
      </c>
      <c r="CM66" s="336"/>
      <c r="CN66" s="337"/>
      <c r="CO66" s="92"/>
      <c r="CP66" s="188">
        <v>924</v>
      </c>
      <c r="CQ66" s="188">
        <v>222</v>
      </c>
      <c r="CR66" s="188">
        <v>83</v>
      </c>
      <c r="CS66" s="188">
        <v>213</v>
      </c>
      <c r="CT66" s="188">
        <v>406</v>
      </c>
      <c r="CU66" s="188"/>
      <c r="CV66" s="335" t="s">
        <v>75</v>
      </c>
      <c r="CW66" s="336"/>
      <c r="CX66" s="337"/>
      <c r="CY66" s="92"/>
      <c r="CZ66" s="188">
        <v>503</v>
      </c>
      <c r="DA66" s="188">
        <v>113</v>
      </c>
      <c r="DB66" s="188">
        <v>37</v>
      </c>
      <c r="DC66" s="188">
        <v>149</v>
      </c>
      <c r="DD66" s="188">
        <v>204</v>
      </c>
      <c r="DF66" s="335" t="s">
        <v>75</v>
      </c>
      <c r="DG66" s="336"/>
      <c r="DH66" s="337"/>
      <c r="DI66" s="92"/>
      <c r="DJ66" s="188">
        <v>335</v>
      </c>
      <c r="DK66" s="188">
        <v>49</v>
      </c>
      <c r="DL66" s="188">
        <v>40</v>
      </c>
      <c r="DM66" s="188">
        <v>70</v>
      </c>
      <c r="DN66" s="188">
        <v>175</v>
      </c>
      <c r="DO66" s="335" t="s">
        <v>75</v>
      </c>
      <c r="DP66" s="336"/>
      <c r="DQ66" s="337"/>
      <c r="DR66" s="92"/>
      <c r="DS66" s="188">
        <v>655</v>
      </c>
      <c r="DT66" s="357"/>
      <c r="DU66" s="357"/>
      <c r="DV66" s="357"/>
      <c r="DW66" s="357"/>
    </row>
    <row r="67" spans="1:127" ht="13.5">
      <c r="A67" s="330"/>
      <c r="B67" s="330"/>
      <c r="C67" s="331"/>
      <c r="D67" s="121"/>
      <c r="E67" s="122"/>
      <c r="F67" s="122"/>
      <c r="G67" s="122"/>
      <c r="H67" s="122"/>
      <c r="I67" s="122"/>
      <c r="J67" s="124"/>
      <c r="K67" s="330"/>
      <c r="L67" s="330"/>
      <c r="M67" s="331"/>
      <c r="N67" s="397"/>
      <c r="O67" s="398"/>
      <c r="P67" s="51"/>
      <c r="Q67" s="51"/>
      <c r="R67" s="51"/>
      <c r="S67" s="51"/>
      <c r="T67" s="38"/>
      <c r="U67" s="330"/>
      <c r="V67" s="330"/>
      <c r="W67" s="331"/>
      <c r="X67" s="397"/>
      <c r="Y67" s="398"/>
      <c r="Z67" s="51"/>
      <c r="AA67" s="51"/>
      <c r="AB67" s="51"/>
      <c r="AC67" s="51"/>
      <c r="AD67" s="38"/>
      <c r="AE67" s="330"/>
      <c r="AF67" s="330"/>
      <c r="AG67" s="331"/>
      <c r="AH67" s="397"/>
      <c r="AI67" s="398"/>
      <c r="AJ67" s="51"/>
      <c r="AK67" s="51"/>
      <c r="AL67" s="51"/>
      <c r="AM67" s="51"/>
      <c r="AO67" s="330"/>
      <c r="AP67" s="330"/>
      <c r="AQ67" s="331"/>
      <c r="AR67" s="87"/>
      <c r="AS67" s="126"/>
      <c r="AT67" s="51"/>
      <c r="AU67" s="51"/>
      <c r="AV67" s="51"/>
      <c r="AW67" s="51"/>
      <c r="AY67" s="330"/>
      <c r="AZ67" s="330"/>
      <c r="BA67" s="331"/>
      <c r="BB67" s="87"/>
      <c r="BC67" s="126"/>
      <c r="BD67" s="51"/>
      <c r="BE67" s="51"/>
      <c r="BF67" s="51"/>
      <c r="BG67" s="51"/>
      <c r="BI67" s="330"/>
      <c r="BJ67" s="330"/>
      <c r="BK67" s="331"/>
      <c r="BL67" s="87"/>
      <c r="BM67" s="126"/>
      <c r="BN67" s="51"/>
      <c r="BO67" s="51"/>
      <c r="BP67" s="51"/>
      <c r="BQ67" s="51"/>
      <c r="BS67" s="330"/>
      <c r="BT67" s="330"/>
      <c r="BU67" s="331"/>
      <c r="BV67" s="87"/>
      <c r="BW67" s="126"/>
      <c r="BX67" s="51"/>
      <c r="BY67" s="51"/>
      <c r="BZ67" s="51"/>
      <c r="CA67" s="51"/>
      <c r="CC67" s="330"/>
      <c r="CD67" s="330"/>
      <c r="CE67" s="331"/>
      <c r="CF67" s="87"/>
      <c r="CG67" s="189"/>
      <c r="CH67" s="190"/>
      <c r="CI67" s="190"/>
      <c r="CJ67" s="190"/>
      <c r="CK67" s="190"/>
      <c r="CL67" s="330"/>
      <c r="CM67" s="330"/>
      <c r="CN67" s="331"/>
      <c r="CO67" s="87"/>
      <c r="CP67" s="189"/>
      <c r="CQ67" s="190"/>
      <c r="CR67" s="190"/>
      <c r="CS67" s="190"/>
      <c r="CT67" s="190"/>
      <c r="CU67" s="188"/>
      <c r="CV67" s="330"/>
      <c r="CW67" s="330"/>
      <c r="CX67" s="331"/>
      <c r="CY67" s="87"/>
      <c r="CZ67" s="189"/>
      <c r="DA67" s="190"/>
      <c r="DB67" s="190"/>
      <c r="DC67" s="190"/>
      <c r="DD67" s="190"/>
      <c r="DF67" s="330"/>
      <c r="DG67" s="330"/>
      <c r="DH67" s="331"/>
      <c r="DI67" s="87"/>
      <c r="DJ67" s="189"/>
      <c r="DK67" s="190"/>
      <c r="DL67" s="190"/>
      <c r="DM67" s="190"/>
      <c r="DN67" s="190"/>
      <c r="DO67" s="330"/>
      <c r="DP67" s="330"/>
      <c r="DQ67" s="331"/>
      <c r="DR67" s="87"/>
      <c r="DS67" s="189"/>
      <c r="DT67" s="190"/>
      <c r="DU67" s="190"/>
      <c r="DV67" s="190"/>
      <c r="DW67" s="190"/>
    </row>
    <row r="68" spans="1:127" ht="13.5">
      <c r="A68" s="80" t="s">
        <v>255</v>
      </c>
      <c r="B68" s="57"/>
      <c r="C68" s="57"/>
      <c r="D68" s="57"/>
      <c r="E68" s="57"/>
      <c r="F68" s="57"/>
      <c r="K68" s="80" t="s">
        <v>255</v>
      </c>
      <c r="L68" s="57"/>
      <c r="M68" s="57"/>
      <c r="O68" s="57"/>
      <c r="P68" s="57"/>
      <c r="Q68" s="57"/>
      <c r="R68" s="57"/>
      <c r="S68" s="57"/>
      <c r="T68" s="57"/>
      <c r="U68" s="80" t="s">
        <v>255</v>
      </c>
      <c r="V68" s="57"/>
      <c r="W68" s="57"/>
      <c r="X68" s="57"/>
      <c r="Y68" s="57"/>
      <c r="Z68" s="57"/>
      <c r="AA68" s="57"/>
      <c r="AB68" s="57"/>
      <c r="AC68" s="57"/>
      <c r="AD68" s="57"/>
      <c r="AE68" s="80" t="s">
        <v>255</v>
      </c>
      <c r="AF68" s="57"/>
      <c r="AG68" s="57"/>
      <c r="AH68" s="57"/>
      <c r="AI68" s="118"/>
      <c r="AJ68" s="57"/>
      <c r="AK68" s="57"/>
      <c r="AL68" s="57"/>
      <c r="AM68" s="57"/>
      <c r="AO68" s="80" t="s">
        <v>255</v>
      </c>
      <c r="AP68" s="57"/>
      <c r="AQ68" s="57"/>
      <c r="AR68" s="57"/>
      <c r="AS68" s="118"/>
      <c r="AT68" s="57"/>
      <c r="AU68" s="57"/>
      <c r="AV68" s="57"/>
      <c r="AW68" s="57"/>
      <c r="AY68" s="80" t="s">
        <v>255</v>
      </c>
      <c r="AZ68" s="57"/>
      <c r="BA68" s="57"/>
      <c r="BB68" s="57"/>
      <c r="BC68" s="118"/>
      <c r="BD68" s="57"/>
      <c r="BE68" s="57"/>
      <c r="BF68" s="57"/>
      <c r="BG68" s="57"/>
      <c r="BI68" s="80" t="s">
        <v>255</v>
      </c>
      <c r="BJ68" s="57"/>
      <c r="BK68" s="57"/>
      <c r="BL68" s="57"/>
      <c r="BM68" s="118"/>
      <c r="BN68" s="57"/>
      <c r="BO68" s="57"/>
      <c r="BP68" s="57"/>
      <c r="BQ68" s="57"/>
      <c r="BS68" s="80" t="s">
        <v>255</v>
      </c>
      <c r="BT68" s="57"/>
      <c r="BU68" s="57"/>
      <c r="BV68" s="57"/>
      <c r="BW68" s="118"/>
      <c r="BX68" s="57"/>
      <c r="BY68" s="57"/>
      <c r="BZ68" s="57"/>
      <c r="CA68" s="57"/>
      <c r="CC68" s="80" t="s">
        <v>255</v>
      </c>
      <c r="CD68" s="57"/>
      <c r="CE68" s="57"/>
      <c r="CF68" s="57"/>
      <c r="CG68" s="118"/>
      <c r="CH68" s="57"/>
      <c r="CI68" s="57"/>
      <c r="CJ68" s="57"/>
      <c r="CK68" s="57"/>
      <c r="CL68" s="80" t="s">
        <v>255</v>
      </c>
      <c r="CM68" s="57"/>
      <c r="CN68" s="57"/>
      <c r="CO68" s="57"/>
      <c r="CP68" s="118"/>
      <c r="CQ68" s="57"/>
      <c r="CR68" s="57"/>
      <c r="CS68" s="57"/>
      <c r="CT68" s="57"/>
      <c r="CU68" s="57"/>
      <c r="CV68" s="80" t="s">
        <v>255</v>
      </c>
      <c r="CW68" s="57"/>
      <c r="CX68" s="57"/>
      <c r="CY68" s="57"/>
      <c r="CZ68" s="118"/>
      <c r="DA68" s="57"/>
      <c r="DB68" s="57"/>
      <c r="DC68" s="57"/>
      <c r="DD68" s="57"/>
      <c r="DF68" s="80" t="s">
        <v>255</v>
      </c>
      <c r="DG68" s="57"/>
      <c r="DH68" s="57"/>
      <c r="DI68" s="57"/>
      <c r="DJ68" s="118"/>
      <c r="DK68" s="57"/>
      <c r="DL68" s="57"/>
      <c r="DM68" s="57"/>
      <c r="DN68" s="57"/>
      <c r="DO68" s="80" t="s">
        <v>255</v>
      </c>
      <c r="DP68" s="57"/>
      <c r="DQ68" s="57"/>
      <c r="DR68" s="57"/>
      <c r="DS68" s="118"/>
      <c r="DT68" s="57"/>
      <c r="DU68" s="57"/>
      <c r="DV68" s="57"/>
      <c r="DW68" s="57"/>
    </row>
    <row r="69" spans="40:47" ht="12.75">
      <c r="AN69" s="64"/>
      <c r="AO69" s="64"/>
      <c r="AP69" s="64"/>
      <c r="AQ69" s="64"/>
      <c r="AR69" s="64"/>
      <c r="AS69" s="64"/>
      <c r="AT69" s="64"/>
      <c r="AU69" s="64"/>
    </row>
  </sheetData>
  <mergeCells count="769">
    <mergeCell ref="CV25:DA25"/>
    <mergeCell ref="DF25:DK25"/>
    <mergeCell ref="CV67:CX67"/>
    <mergeCell ref="CV63:CX63"/>
    <mergeCell ref="CV64:CX64"/>
    <mergeCell ref="CV65:CX65"/>
    <mergeCell ref="CV66:CX66"/>
    <mergeCell ref="CV59:CX59"/>
    <mergeCell ref="CV60:CX60"/>
    <mergeCell ref="CV61:CX61"/>
    <mergeCell ref="CV62:CX62"/>
    <mergeCell ref="CV55:CX55"/>
    <mergeCell ref="CV56:CX56"/>
    <mergeCell ref="CV57:CX57"/>
    <mergeCell ref="CV58:CX58"/>
    <mergeCell ref="CV50:CX50"/>
    <mergeCell ref="CV52:CX52"/>
    <mergeCell ref="CV53:CX53"/>
    <mergeCell ref="CV54:CX54"/>
    <mergeCell ref="CV46:CX46"/>
    <mergeCell ref="CV47:CX47"/>
    <mergeCell ref="CV48:CX48"/>
    <mergeCell ref="CV49:CX49"/>
    <mergeCell ref="CV42:CX42"/>
    <mergeCell ref="CV43:CX43"/>
    <mergeCell ref="CV44:CX44"/>
    <mergeCell ref="CV45:CX45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30:CX30"/>
    <mergeCell ref="CV31:CX31"/>
    <mergeCell ref="CV32:CX32"/>
    <mergeCell ref="CV33:CX33"/>
    <mergeCell ref="CV28:CX28"/>
    <mergeCell ref="CY28:CZ28"/>
    <mergeCell ref="CV29:CX29"/>
    <mergeCell ref="CY29:CZ29"/>
    <mergeCell ref="DD4:DD6"/>
    <mergeCell ref="CX5:CX6"/>
    <mergeCell ref="CY5:CY6"/>
    <mergeCell ref="CZ5:CZ6"/>
    <mergeCell ref="DA5:DC5"/>
    <mergeCell ref="CV1:CX1"/>
    <mergeCell ref="CV2:CW2"/>
    <mergeCell ref="CV3:CW3"/>
    <mergeCell ref="CV4:CV6"/>
    <mergeCell ref="CW4:CW6"/>
    <mergeCell ref="CX4:DC4"/>
    <mergeCell ref="CL67:CN67"/>
    <mergeCell ref="CL25:CP25"/>
    <mergeCell ref="CL63:CN63"/>
    <mergeCell ref="CL64:CN64"/>
    <mergeCell ref="CL65:CN65"/>
    <mergeCell ref="CL66:CN66"/>
    <mergeCell ref="CL59:CN59"/>
    <mergeCell ref="CL60:CN60"/>
    <mergeCell ref="CL61:CN61"/>
    <mergeCell ref="CL62:CN62"/>
    <mergeCell ref="CL55:CN55"/>
    <mergeCell ref="CL56:CN56"/>
    <mergeCell ref="CL57:CN57"/>
    <mergeCell ref="CL58:CN58"/>
    <mergeCell ref="CL50:CN50"/>
    <mergeCell ref="CL52:CN52"/>
    <mergeCell ref="CL53:CN53"/>
    <mergeCell ref="CL54:CN54"/>
    <mergeCell ref="CL46:CN46"/>
    <mergeCell ref="CL47:CN47"/>
    <mergeCell ref="CL48:CN48"/>
    <mergeCell ref="CL49:CN49"/>
    <mergeCell ref="CL42:CN42"/>
    <mergeCell ref="CL43:CN43"/>
    <mergeCell ref="CL44:CN44"/>
    <mergeCell ref="CL45:CN45"/>
    <mergeCell ref="CL38:CN38"/>
    <mergeCell ref="CL39:CN39"/>
    <mergeCell ref="CL40:CN40"/>
    <mergeCell ref="CL41:CN41"/>
    <mergeCell ref="CL34:CN34"/>
    <mergeCell ref="CL35:CN35"/>
    <mergeCell ref="CL36:CN36"/>
    <mergeCell ref="CL37:CN37"/>
    <mergeCell ref="CL30:CN30"/>
    <mergeCell ref="CL31:CN31"/>
    <mergeCell ref="CL32:CN32"/>
    <mergeCell ref="CL33:CN33"/>
    <mergeCell ref="CL28:CN28"/>
    <mergeCell ref="CO28:CP28"/>
    <mergeCell ref="CL29:CN29"/>
    <mergeCell ref="CO29:CP29"/>
    <mergeCell ref="CT4:CT6"/>
    <mergeCell ref="CN5:CN6"/>
    <mergeCell ref="CO5:CO6"/>
    <mergeCell ref="CP5:CP6"/>
    <mergeCell ref="CQ5:CS5"/>
    <mergeCell ref="CL1:CN1"/>
    <mergeCell ref="CL2:CM2"/>
    <mergeCell ref="CL3:CM3"/>
    <mergeCell ref="CL4:CL6"/>
    <mergeCell ref="CM4:CM6"/>
    <mergeCell ref="CN4:CS4"/>
    <mergeCell ref="CC25:CG25"/>
    <mergeCell ref="DF67:DH67"/>
    <mergeCell ref="CK4:CK6"/>
    <mergeCell ref="DF63:DH63"/>
    <mergeCell ref="DF64:DH64"/>
    <mergeCell ref="DF65:DH65"/>
    <mergeCell ref="DF66:DH66"/>
    <mergeCell ref="DF59:DH59"/>
    <mergeCell ref="DF60:DH60"/>
    <mergeCell ref="DF61:DH61"/>
    <mergeCell ref="CC1:CE1"/>
    <mergeCell ref="CC2:CD2"/>
    <mergeCell ref="CC3:CD3"/>
    <mergeCell ref="CC4:CC6"/>
    <mergeCell ref="CD4:CD6"/>
    <mergeCell ref="CE4:CJ4"/>
    <mergeCell ref="CE5:CE6"/>
    <mergeCell ref="CF5:CF6"/>
    <mergeCell ref="CG5:CG6"/>
    <mergeCell ref="CH5:CJ5"/>
    <mergeCell ref="DF62:DH62"/>
    <mergeCell ref="DF55:DH55"/>
    <mergeCell ref="DF56:DH56"/>
    <mergeCell ref="DF57:DH57"/>
    <mergeCell ref="DF58:DH58"/>
    <mergeCell ref="DF50:DH50"/>
    <mergeCell ref="DF52:DH52"/>
    <mergeCell ref="DF53:DH53"/>
    <mergeCell ref="DF54:DH54"/>
    <mergeCell ref="DF46:DH46"/>
    <mergeCell ref="DF47:DH47"/>
    <mergeCell ref="DF48:DH48"/>
    <mergeCell ref="DF49:DH49"/>
    <mergeCell ref="DF42:DH42"/>
    <mergeCell ref="DF43:DH43"/>
    <mergeCell ref="DF44:DH44"/>
    <mergeCell ref="DF45:DH45"/>
    <mergeCell ref="DF38:DH38"/>
    <mergeCell ref="DF39:DH39"/>
    <mergeCell ref="DF40:DH40"/>
    <mergeCell ref="DF41:DH41"/>
    <mergeCell ref="DF34:DH34"/>
    <mergeCell ref="DF35:DH35"/>
    <mergeCell ref="DF36:DH36"/>
    <mergeCell ref="DF37:DH37"/>
    <mergeCell ref="DF30:DH30"/>
    <mergeCell ref="DF31:DH31"/>
    <mergeCell ref="DF32:DH32"/>
    <mergeCell ref="DF33:DH33"/>
    <mergeCell ref="DF28:DH28"/>
    <mergeCell ref="DI28:DJ28"/>
    <mergeCell ref="DF29:DH29"/>
    <mergeCell ref="DI29:DJ29"/>
    <mergeCell ref="BI67:BK67"/>
    <mergeCell ref="BS67:BU67"/>
    <mergeCell ref="BI65:BK65"/>
    <mergeCell ref="BS65:BU65"/>
    <mergeCell ref="BI66:BK66"/>
    <mergeCell ref="BS66:BU66"/>
    <mergeCell ref="BI63:BK63"/>
    <mergeCell ref="BS63:BU63"/>
    <mergeCell ref="BI64:BK64"/>
    <mergeCell ref="BS64:BU64"/>
    <mergeCell ref="BI61:BK61"/>
    <mergeCell ref="BS61:BU61"/>
    <mergeCell ref="BI62:BK62"/>
    <mergeCell ref="BS62:BU62"/>
    <mergeCell ref="BI59:BK59"/>
    <mergeCell ref="BS59:BU59"/>
    <mergeCell ref="BI60:BK60"/>
    <mergeCell ref="BS60:BU60"/>
    <mergeCell ref="BI57:BK57"/>
    <mergeCell ref="BS57:BU57"/>
    <mergeCell ref="BI58:BK58"/>
    <mergeCell ref="BS58:BU58"/>
    <mergeCell ref="BI55:BK55"/>
    <mergeCell ref="BS55:BU55"/>
    <mergeCell ref="BI56:BK56"/>
    <mergeCell ref="BS56:BU56"/>
    <mergeCell ref="BI53:BK53"/>
    <mergeCell ref="BS53:BU53"/>
    <mergeCell ref="BI54:BK54"/>
    <mergeCell ref="BS54:BU54"/>
    <mergeCell ref="BI50:BK50"/>
    <mergeCell ref="BS50:BU50"/>
    <mergeCell ref="BI52:BK52"/>
    <mergeCell ref="BS52:BU52"/>
    <mergeCell ref="BI48:BK48"/>
    <mergeCell ref="BS48:BU48"/>
    <mergeCell ref="BI49:BK49"/>
    <mergeCell ref="BS49:BU49"/>
    <mergeCell ref="BI46:BK46"/>
    <mergeCell ref="BS46:BU46"/>
    <mergeCell ref="BI47:BK47"/>
    <mergeCell ref="BS47:BU47"/>
    <mergeCell ref="BI44:BK44"/>
    <mergeCell ref="BS44:BU44"/>
    <mergeCell ref="BI45:BK45"/>
    <mergeCell ref="BS45:BU45"/>
    <mergeCell ref="BI42:BK42"/>
    <mergeCell ref="BS42:BU42"/>
    <mergeCell ref="BI43:BK43"/>
    <mergeCell ref="BS43:BU43"/>
    <mergeCell ref="BI40:BK40"/>
    <mergeCell ref="BS40:BU40"/>
    <mergeCell ref="BI41:BK41"/>
    <mergeCell ref="BS41:BU41"/>
    <mergeCell ref="BI38:BK38"/>
    <mergeCell ref="BS38:BU38"/>
    <mergeCell ref="BI39:BK39"/>
    <mergeCell ref="BS39:BU39"/>
    <mergeCell ref="BI36:BK36"/>
    <mergeCell ref="BS36:BU36"/>
    <mergeCell ref="BI37:BK37"/>
    <mergeCell ref="BS37:BU37"/>
    <mergeCell ref="BI34:BK34"/>
    <mergeCell ref="BS34:BU34"/>
    <mergeCell ref="BI35:BK35"/>
    <mergeCell ref="BS35:BU35"/>
    <mergeCell ref="BI32:BK32"/>
    <mergeCell ref="BS32:BU32"/>
    <mergeCell ref="BI33:BK33"/>
    <mergeCell ref="BS33:BU33"/>
    <mergeCell ref="BI30:BK30"/>
    <mergeCell ref="BS30:BU30"/>
    <mergeCell ref="BI31:BK31"/>
    <mergeCell ref="BS31:BU31"/>
    <mergeCell ref="BV28:BW28"/>
    <mergeCell ref="BI29:BK29"/>
    <mergeCell ref="BL29:BM29"/>
    <mergeCell ref="BS29:BU29"/>
    <mergeCell ref="BV29:BW29"/>
    <mergeCell ref="BI25:BL25"/>
    <mergeCell ref="BI28:BK28"/>
    <mergeCell ref="BL28:BM28"/>
    <mergeCell ref="BS28:BU28"/>
    <mergeCell ref="CA4:CA6"/>
    <mergeCell ref="BU5:BU6"/>
    <mergeCell ref="BV5:BV6"/>
    <mergeCell ref="BW5:BW6"/>
    <mergeCell ref="BX5:BZ5"/>
    <mergeCell ref="BS1:BU1"/>
    <mergeCell ref="BS2:BT2"/>
    <mergeCell ref="BS3:BT3"/>
    <mergeCell ref="BS4:BS6"/>
    <mergeCell ref="BT4:BT6"/>
    <mergeCell ref="BU4:BZ4"/>
    <mergeCell ref="AO25:AR25"/>
    <mergeCell ref="AQ5:AQ6"/>
    <mergeCell ref="AR5:AR6"/>
    <mergeCell ref="AS5:AS6"/>
    <mergeCell ref="AT5:AV5"/>
    <mergeCell ref="D55:E55"/>
    <mergeCell ref="D56:E56"/>
    <mergeCell ref="D57:E57"/>
    <mergeCell ref="D44:E44"/>
    <mergeCell ref="D45:E45"/>
    <mergeCell ref="D53:E53"/>
    <mergeCell ref="D54:E54"/>
    <mergeCell ref="D46:E46"/>
    <mergeCell ref="D47:E47"/>
    <mergeCell ref="D58:E58"/>
    <mergeCell ref="D66:E66"/>
    <mergeCell ref="D59:E59"/>
    <mergeCell ref="D60:E60"/>
    <mergeCell ref="D61:E61"/>
    <mergeCell ref="D62:E62"/>
    <mergeCell ref="D63:E63"/>
    <mergeCell ref="D64:E64"/>
    <mergeCell ref="D65:E65"/>
    <mergeCell ref="D48:E48"/>
    <mergeCell ref="D49:E49"/>
    <mergeCell ref="D50:E50"/>
    <mergeCell ref="D52:E52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AE1:AG1"/>
    <mergeCell ref="X65:Y65"/>
    <mergeCell ref="X50:Y50"/>
    <mergeCell ref="X52:Y52"/>
    <mergeCell ref="X44:Y44"/>
    <mergeCell ref="X61:Y61"/>
    <mergeCell ref="X62:Y62"/>
    <mergeCell ref="X57:Y57"/>
    <mergeCell ref="X58:Y58"/>
    <mergeCell ref="X59:Y59"/>
    <mergeCell ref="X66:Y66"/>
    <mergeCell ref="X67:Y67"/>
    <mergeCell ref="AG4:AL4"/>
    <mergeCell ref="AM4:AM6"/>
    <mergeCell ref="X63:Y63"/>
    <mergeCell ref="X64:Y64"/>
    <mergeCell ref="X55:Y55"/>
    <mergeCell ref="X56:Y56"/>
    <mergeCell ref="X48:Y48"/>
    <mergeCell ref="X49:Y49"/>
    <mergeCell ref="X60:Y60"/>
    <mergeCell ref="X53:Y53"/>
    <mergeCell ref="X54:Y54"/>
    <mergeCell ref="X45:Y45"/>
    <mergeCell ref="X46:Y46"/>
    <mergeCell ref="X47:Y47"/>
    <mergeCell ref="X40:Y40"/>
    <mergeCell ref="X41:Y41"/>
    <mergeCell ref="X42:Y42"/>
    <mergeCell ref="X43:Y43"/>
    <mergeCell ref="X36:Y36"/>
    <mergeCell ref="X37:Y37"/>
    <mergeCell ref="X38:Y38"/>
    <mergeCell ref="X39:Y39"/>
    <mergeCell ref="X32:Y32"/>
    <mergeCell ref="X33:Y33"/>
    <mergeCell ref="X34:Y34"/>
    <mergeCell ref="X35:Y35"/>
    <mergeCell ref="A28:C28"/>
    <mergeCell ref="A29:C29"/>
    <mergeCell ref="A30:C30"/>
    <mergeCell ref="A31:C31"/>
    <mergeCell ref="D28:E28"/>
    <mergeCell ref="X29:Y29"/>
    <mergeCell ref="X30:Y30"/>
    <mergeCell ref="X31:Y31"/>
    <mergeCell ref="D30:E30"/>
    <mergeCell ref="D31:E31"/>
    <mergeCell ref="D29:E29"/>
    <mergeCell ref="K31:M31"/>
    <mergeCell ref="X28:Y28"/>
    <mergeCell ref="U31:W31"/>
    <mergeCell ref="N56:O56"/>
    <mergeCell ref="N57:O57"/>
    <mergeCell ref="N58:O58"/>
    <mergeCell ref="N59:O59"/>
    <mergeCell ref="N66:O66"/>
    <mergeCell ref="N67:O67"/>
    <mergeCell ref="N60:O60"/>
    <mergeCell ref="N61:O61"/>
    <mergeCell ref="N62:O62"/>
    <mergeCell ref="N63:O63"/>
    <mergeCell ref="N64:O64"/>
    <mergeCell ref="N65:O65"/>
    <mergeCell ref="N54:O54"/>
    <mergeCell ref="N55:O55"/>
    <mergeCell ref="N47:O47"/>
    <mergeCell ref="N48:O48"/>
    <mergeCell ref="N49:O49"/>
    <mergeCell ref="N50:O50"/>
    <mergeCell ref="N52:O52"/>
    <mergeCell ref="N53:O53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8:O38"/>
    <mergeCell ref="A65:C65"/>
    <mergeCell ref="A62:C62"/>
    <mergeCell ref="A63:C63"/>
    <mergeCell ref="A64:C64"/>
    <mergeCell ref="A57:C57"/>
    <mergeCell ref="A58:C58"/>
    <mergeCell ref="A59:C59"/>
    <mergeCell ref="A66:C66"/>
    <mergeCell ref="A67:C67"/>
    <mergeCell ref="N28:O28"/>
    <mergeCell ref="N29:O29"/>
    <mergeCell ref="N30:O30"/>
    <mergeCell ref="N31:O31"/>
    <mergeCell ref="N32:O32"/>
    <mergeCell ref="N33:O33"/>
    <mergeCell ref="N34:O34"/>
    <mergeCell ref="A61:C61"/>
    <mergeCell ref="A60:C60"/>
    <mergeCell ref="A53:C53"/>
    <mergeCell ref="A54:C54"/>
    <mergeCell ref="A55:C55"/>
    <mergeCell ref="A56:C56"/>
    <mergeCell ref="A48:C48"/>
    <mergeCell ref="A49:C49"/>
    <mergeCell ref="A50:C50"/>
    <mergeCell ref="A52:C52"/>
    <mergeCell ref="A44:C44"/>
    <mergeCell ref="A45:C45"/>
    <mergeCell ref="A46:C46"/>
    <mergeCell ref="A47:C47"/>
    <mergeCell ref="A40:C40"/>
    <mergeCell ref="A41:C41"/>
    <mergeCell ref="A42:C42"/>
    <mergeCell ref="A43:C43"/>
    <mergeCell ref="K66:M66"/>
    <mergeCell ref="K67:M67"/>
    <mergeCell ref="A32:C32"/>
    <mergeCell ref="A33:C33"/>
    <mergeCell ref="A34:C34"/>
    <mergeCell ref="A35:C35"/>
    <mergeCell ref="A36:C36"/>
    <mergeCell ref="A37:C37"/>
    <mergeCell ref="A38:C38"/>
    <mergeCell ref="A39:C39"/>
    <mergeCell ref="K62:M62"/>
    <mergeCell ref="K63:M63"/>
    <mergeCell ref="K64:M64"/>
    <mergeCell ref="K65:M65"/>
    <mergeCell ref="K58:M58"/>
    <mergeCell ref="K59:M59"/>
    <mergeCell ref="K60:M60"/>
    <mergeCell ref="K61:M61"/>
    <mergeCell ref="K54:M54"/>
    <mergeCell ref="K55:M55"/>
    <mergeCell ref="K56:M56"/>
    <mergeCell ref="K57:M57"/>
    <mergeCell ref="K49:M49"/>
    <mergeCell ref="K50:M50"/>
    <mergeCell ref="K52:M52"/>
    <mergeCell ref="K53:M53"/>
    <mergeCell ref="K45:M45"/>
    <mergeCell ref="K46:M46"/>
    <mergeCell ref="K47:M47"/>
    <mergeCell ref="K48:M48"/>
    <mergeCell ref="K41:M41"/>
    <mergeCell ref="K42:M42"/>
    <mergeCell ref="K43:M43"/>
    <mergeCell ref="K44:M44"/>
    <mergeCell ref="U59:W59"/>
    <mergeCell ref="K32:M32"/>
    <mergeCell ref="K33:M33"/>
    <mergeCell ref="K35:M35"/>
    <mergeCell ref="K34:M34"/>
    <mergeCell ref="K36:M36"/>
    <mergeCell ref="K37:M37"/>
    <mergeCell ref="K38:M38"/>
    <mergeCell ref="K39:M39"/>
    <mergeCell ref="K40:M40"/>
    <mergeCell ref="U52:W52"/>
    <mergeCell ref="U53:W53"/>
    <mergeCell ref="U54:W54"/>
    <mergeCell ref="U66:W66"/>
    <mergeCell ref="U55:W55"/>
    <mergeCell ref="U64:W64"/>
    <mergeCell ref="U65:W65"/>
    <mergeCell ref="U56:W56"/>
    <mergeCell ref="U57:W57"/>
    <mergeCell ref="U58:W58"/>
    <mergeCell ref="U67:W67"/>
    <mergeCell ref="U60:W60"/>
    <mergeCell ref="U62:W62"/>
    <mergeCell ref="U61:W61"/>
    <mergeCell ref="U63:W63"/>
    <mergeCell ref="U47:W47"/>
    <mergeCell ref="U48:W48"/>
    <mergeCell ref="U49:W49"/>
    <mergeCell ref="U50:W50"/>
    <mergeCell ref="U43:W43"/>
    <mergeCell ref="U44:W44"/>
    <mergeCell ref="U45:W45"/>
    <mergeCell ref="U46:W46"/>
    <mergeCell ref="U39:W39"/>
    <mergeCell ref="U40:W40"/>
    <mergeCell ref="U41:W41"/>
    <mergeCell ref="U42:W42"/>
    <mergeCell ref="U35:W35"/>
    <mergeCell ref="U36:W36"/>
    <mergeCell ref="U37:W37"/>
    <mergeCell ref="U38:W38"/>
    <mergeCell ref="U33:W33"/>
    <mergeCell ref="U34:W34"/>
    <mergeCell ref="U28:W28"/>
    <mergeCell ref="U29:W29"/>
    <mergeCell ref="U30:W30"/>
    <mergeCell ref="K30:M30"/>
    <mergeCell ref="K28:M28"/>
    <mergeCell ref="K29:M29"/>
    <mergeCell ref="U32:W32"/>
    <mergeCell ref="AE2:AF2"/>
    <mergeCell ref="AE4:AE6"/>
    <mergeCell ref="AF4:AF6"/>
    <mergeCell ref="AE3:AF3"/>
    <mergeCell ref="AJ5:AL5"/>
    <mergeCell ref="AG5:AG6"/>
    <mergeCell ref="AH5:AH6"/>
    <mergeCell ref="AI5:AI6"/>
    <mergeCell ref="AE30:AG30"/>
    <mergeCell ref="AH30:AI30"/>
    <mergeCell ref="AE31:AG31"/>
    <mergeCell ref="AH31:AI31"/>
    <mergeCell ref="AE32:AG32"/>
    <mergeCell ref="AH32:AI32"/>
    <mergeCell ref="AE33:AG33"/>
    <mergeCell ref="AH33:AI33"/>
    <mergeCell ref="AE34:AG34"/>
    <mergeCell ref="AH34:AI34"/>
    <mergeCell ref="AE35:AG35"/>
    <mergeCell ref="AH35:AI35"/>
    <mergeCell ref="AE36:AG36"/>
    <mergeCell ref="AH36:AI36"/>
    <mergeCell ref="AE37:AG37"/>
    <mergeCell ref="AH37:AI37"/>
    <mergeCell ref="AE38:AG38"/>
    <mergeCell ref="AH38:AI38"/>
    <mergeCell ref="AE39:AG39"/>
    <mergeCell ref="AH39:AI39"/>
    <mergeCell ref="AE40:AG40"/>
    <mergeCell ref="AH40:AI40"/>
    <mergeCell ref="AE41:AG41"/>
    <mergeCell ref="AH41:AI41"/>
    <mergeCell ref="AE42:AG42"/>
    <mergeCell ref="AH42:AI42"/>
    <mergeCell ref="AE43:AG43"/>
    <mergeCell ref="AH43:AI43"/>
    <mergeCell ref="AE44:AG44"/>
    <mergeCell ref="AH44:AI44"/>
    <mergeCell ref="AE45:AG45"/>
    <mergeCell ref="AH45:AI45"/>
    <mergeCell ref="AE46:AG46"/>
    <mergeCell ref="AH46:AI46"/>
    <mergeCell ref="AE47:AG47"/>
    <mergeCell ref="AH47:AI47"/>
    <mergeCell ref="AE48:AG48"/>
    <mergeCell ref="AH48:AI48"/>
    <mergeCell ref="AE49:AG49"/>
    <mergeCell ref="AH49:AI49"/>
    <mergeCell ref="AE50:AG50"/>
    <mergeCell ref="AH50:AI50"/>
    <mergeCell ref="AE52:AG52"/>
    <mergeCell ref="AH52:AI52"/>
    <mergeCell ref="AE53:AG53"/>
    <mergeCell ref="AH53:AI53"/>
    <mergeCell ref="AE54:AG54"/>
    <mergeCell ref="AH54:AI54"/>
    <mergeCell ref="AE55:AG55"/>
    <mergeCell ref="AH55:AI55"/>
    <mergeCell ref="AE56:AG56"/>
    <mergeCell ref="AH56:AI56"/>
    <mergeCell ref="AE57:AG57"/>
    <mergeCell ref="AH57:AI57"/>
    <mergeCell ref="AE58:AG58"/>
    <mergeCell ref="AH58:AI58"/>
    <mergeCell ref="AE59:AG59"/>
    <mergeCell ref="AH59:AI59"/>
    <mergeCell ref="AE60:AG60"/>
    <mergeCell ref="AH60:AI60"/>
    <mergeCell ref="AE61:AG61"/>
    <mergeCell ref="AH61:AI61"/>
    <mergeCell ref="AE62:AG62"/>
    <mergeCell ref="AH62:AI62"/>
    <mergeCell ref="AE63:AG63"/>
    <mergeCell ref="AH63:AI63"/>
    <mergeCell ref="AE64:AG64"/>
    <mergeCell ref="AH64:AI64"/>
    <mergeCell ref="AE67:AG67"/>
    <mergeCell ref="AH67:AI67"/>
    <mergeCell ref="AE65:AG65"/>
    <mergeCell ref="AH65:AI65"/>
    <mergeCell ref="AE66:AG66"/>
    <mergeCell ref="AH66:AI66"/>
    <mergeCell ref="AO29:AQ29"/>
    <mergeCell ref="AR29:AS29"/>
    <mergeCell ref="A25:D25"/>
    <mergeCell ref="U25:X25"/>
    <mergeCell ref="AE25:AH25"/>
    <mergeCell ref="AE28:AG28"/>
    <mergeCell ref="AH28:AI28"/>
    <mergeCell ref="AE29:AG29"/>
    <mergeCell ref="AH29:AI29"/>
    <mergeCell ref="K25:N25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38:AQ38"/>
    <mergeCell ref="AO39:AQ39"/>
    <mergeCell ref="AO40:AQ40"/>
    <mergeCell ref="AO41:AQ41"/>
    <mergeCell ref="AO42:AQ42"/>
    <mergeCell ref="AO43:AQ43"/>
    <mergeCell ref="AO44:AQ44"/>
    <mergeCell ref="AO45:AQ45"/>
    <mergeCell ref="AO46:AQ46"/>
    <mergeCell ref="AO47:AQ47"/>
    <mergeCell ref="AO48:AQ48"/>
    <mergeCell ref="AO49:AQ49"/>
    <mergeCell ref="AO50:AQ50"/>
    <mergeCell ref="AO52:AQ52"/>
    <mergeCell ref="AO53:AQ53"/>
    <mergeCell ref="AO54:AQ54"/>
    <mergeCell ref="AO55:AQ55"/>
    <mergeCell ref="AO56:AQ56"/>
    <mergeCell ref="AO57:AQ57"/>
    <mergeCell ref="AO58:AQ58"/>
    <mergeCell ref="AO59:AQ59"/>
    <mergeCell ref="AO60:AQ60"/>
    <mergeCell ref="AO61:AQ61"/>
    <mergeCell ref="AO62:AQ62"/>
    <mergeCell ref="AO63:AQ63"/>
    <mergeCell ref="AO64:AQ64"/>
    <mergeCell ref="AO67:AQ67"/>
    <mergeCell ref="AO65:AQ65"/>
    <mergeCell ref="AO66:AQ66"/>
    <mergeCell ref="AO3:AP3"/>
    <mergeCell ref="AO2:AP2"/>
    <mergeCell ref="AO1:AQ1"/>
    <mergeCell ref="AY28:BA28"/>
    <mergeCell ref="AO28:AQ28"/>
    <mergeCell ref="AR28:AS28"/>
    <mergeCell ref="AW4:AW6"/>
    <mergeCell ref="AO4:AO6"/>
    <mergeCell ref="AP4:AP6"/>
    <mergeCell ref="AQ4:AV4"/>
    <mergeCell ref="BB28:BC28"/>
    <mergeCell ref="AY29:BA29"/>
    <mergeCell ref="BB29:BC29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44:BA44"/>
    <mergeCell ref="AY45:BA45"/>
    <mergeCell ref="AY46:BA46"/>
    <mergeCell ref="AY47:BA47"/>
    <mergeCell ref="AY48:BA48"/>
    <mergeCell ref="AY49:BA49"/>
    <mergeCell ref="AY50:BA50"/>
    <mergeCell ref="AY52:BA52"/>
    <mergeCell ref="AY53:BA53"/>
    <mergeCell ref="AY54:BA54"/>
    <mergeCell ref="AY55:BA55"/>
    <mergeCell ref="AY56:BA56"/>
    <mergeCell ref="AY57:BA57"/>
    <mergeCell ref="AY58:BA58"/>
    <mergeCell ref="AY59:BA59"/>
    <mergeCell ref="AY60:BA60"/>
    <mergeCell ref="AY61:BA61"/>
    <mergeCell ref="AY62:BA62"/>
    <mergeCell ref="AY63:BA63"/>
    <mergeCell ref="AY64:BA64"/>
    <mergeCell ref="AY65:BA65"/>
    <mergeCell ref="AY66:BA66"/>
    <mergeCell ref="AY67:BA67"/>
    <mergeCell ref="CC28:CE28"/>
    <mergeCell ref="CF28:CG28"/>
    <mergeCell ref="CC29:CE29"/>
    <mergeCell ref="CF29:CG29"/>
    <mergeCell ref="CC30:CE30"/>
    <mergeCell ref="CC31:CE31"/>
    <mergeCell ref="CC32:CE32"/>
    <mergeCell ref="CC33:CE33"/>
    <mergeCell ref="CC34:CE34"/>
    <mergeCell ref="CC35:CE35"/>
    <mergeCell ref="CC36:CE36"/>
    <mergeCell ref="CC37:CE37"/>
    <mergeCell ref="CC38:CE38"/>
    <mergeCell ref="CC39:CE39"/>
    <mergeCell ref="CC40:CE40"/>
    <mergeCell ref="CC41:CE41"/>
    <mergeCell ref="CC42:CE42"/>
    <mergeCell ref="CC43:CE43"/>
    <mergeCell ref="CC44:CE44"/>
    <mergeCell ref="CC45:CE45"/>
    <mergeCell ref="CC46:CE46"/>
    <mergeCell ref="CC47:CE47"/>
    <mergeCell ref="CC48:CE48"/>
    <mergeCell ref="CC49:CE49"/>
    <mergeCell ref="CC50:CE50"/>
    <mergeCell ref="CC52:CE52"/>
    <mergeCell ref="CC53:CE53"/>
    <mergeCell ref="CC54:CE54"/>
    <mergeCell ref="CC55:CE55"/>
    <mergeCell ref="CC56:CE56"/>
    <mergeCell ref="CC57:CE57"/>
    <mergeCell ref="CC58:CE58"/>
    <mergeCell ref="CC67:CE67"/>
    <mergeCell ref="BS25:BV25"/>
    <mergeCell ref="CC63:CE63"/>
    <mergeCell ref="CC64:CE64"/>
    <mergeCell ref="CC65:CE65"/>
    <mergeCell ref="CC66:CE66"/>
    <mergeCell ref="CC59:CE59"/>
    <mergeCell ref="CC60:CE60"/>
    <mergeCell ref="CC61:CE61"/>
    <mergeCell ref="CC62:CE62"/>
    <mergeCell ref="DO25:DT25"/>
    <mergeCell ref="DO28:DQ28"/>
    <mergeCell ref="DR28:DS28"/>
    <mergeCell ref="DO29:DQ29"/>
    <mergeCell ref="DR29:DS29"/>
    <mergeCell ref="DO30:DQ30"/>
    <mergeCell ref="DO31:DQ31"/>
    <mergeCell ref="DO32:DQ32"/>
    <mergeCell ref="DO33:DQ33"/>
    <mergeCell ref="DO34:DQ34"/>
    <mergeCell ref="DO35:DQ35"/>
    <mergeCell ref="DO36:DQ36"/>
    <mergeCell ref="DO37:DQ37"/>
    <mergeCell ref="DO38:DQ38"/>
    <mergeCell ref="DO39:DQ39"/>
    <mergeCell ref="DO40:DQ40"/>
    <mergeCell ref="DO41:DQ41"/>
    <mergeCell ref="DO42:DQ42"/>
    <mergeCell ref="DO43:DQ43"/>
    <mergeCell ref="DO44:DQ44"/>
    <mergeCell ref="DO45:DQ45"/>
    <mergeCell ref="DO46:DQ46"/>
    <mergeCell ref="DO47:DQ47"/>
    <mergeCell ref="DO48:DQ48"/>
    <mergeCell ref="DO49:DQ49"/>
    <mergeCell ref="DO50:DQ50"/>
    <mergeCell ref="DO52:DQ52"/>
    <mergeCell ref="DO53:DQ53"/>
    <mergeCell ref="DO54:DQ54"/>
    <mergeCell ref="DO62:DQ62"/>
    <mergeCell ref="DO55:DQ55"/>
    <mergeCell ref="DO56:DQ56"/>
    <mergeCell ref="DO57:DQ57"/>
    <mergeCell ref="DO58:DQ58"/>
    <mergeCell ref="DF1:DH1"/>
    <mergeCell ref="DF2:DG2"/>
    <mergeCell ref="DF3:DG3"/>
    <mergeCell ref="DF4:DF6"/>
    <mergeCell ref="DG4:DG6"/>
    <mergeCell ref="DH4:DM4"/>
    <mergeCell ref="DH5:DH6"/>
    <mergeCell ref="DI5:DI6"/>
    <mergeCell ref="DJ5:DJ6"/>
    <mergeCell ref="DK5:DM5"/>
    <mergeCell ref="DT32:DW66"/>
    <mergeCell ref="DO67:DQ67"/>
    <mergeCell ref="DN4:DN6"/>
    <mergeCell ref="DO63:DQ63"/>
    <mergeCell ref="DO64:DQ64"/>
    <mergeCell ref="DO65:DQ65"/>
    <mergeCell ref="DO66:DQ66"/>
    <mergeCell ref="DO59:DQ59"/>
    <mergeCell ref="DO60:DQ60"/>
    <mergeCell ref="DO61:DQ61"/>
  </mergeCells>
  <printOptions/>
  <pageMargins left="0.7874015748031497" right="0.5905511811023623" top="0.7874015748031497" bottom="0" header="0.3937007874015748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16"/>
  <sheetViews>
    <sheetView zoomScaleSheetLayoutView="75" workbookViewId="0" topLeftCell="BO1">
      <pane ySplit="4" topLeftCell="BM38" activePane="bottomLeft" state="frozen"/>
      <selection pane="topLeft" activeCell="AY1" sqref="AY1"/>
      <selection pane="bottomLeft" activeCell="BS30" sqref="BS30"/>
    </sheetView>
  </sheetViews>
  <sheetFormatPr defaultColWidth="9.875" defaultRowHeight="12.75" customHeight="1"/>
  <cols>
    <col min="1" max="1" width="20.75390625" style="57" hidden="1" customWidth="1"/>
    <col min="2" max="6" width="14.75390625" style="57" hidden="1" customWidth="1"/>
    <col min="7" max="7" width="1.37890625" style="57" hidden="1" customWidth="1"/>
    <col min="8" max="8" width="20.625" style="6" hidden="1" customWidth="1"/>
    <col min="9" max="13" width="14.75390625" style="6" hidden="1" customWidth="1"/>
    <col min="14" max="14" width="1.625" style="6" hidden="1" customWidth="1"/>
    <col min="15" max="15" width="20.75390625" style="6" hidden="1" customWidth="1"/>
    <col min="16" max="20" width="14.75390625" style="6" hidden="1" customWidth="1"/>
    <col min="21" max="21" width="1.12109375" style="6" hidden="1" customWidth="1"/>
    <col min="22" max="22" width="20.75390625" style="6" hidden="1" customWidth="1"/>
    <col min="23" max="27" width="14.75390625" style="6" hidden="1" customWidth="1"/>
    <col min="28" max="28" width="1.12109375" style="6" hidden="1" customWidth="1"/>
    <col min="29" max="29" width="20.75390625" style="6" hidden="1" customWidth="1"/>
    <col min="30" max="34" width="15.75390625" style="6" hidden="1" customWidth="1"/>
    <col min="35" max="35" width="2.75390625" style="6" hidden="1" customWidth="1"/>
    <col min="36" max="36" width="20.75390625" style="6" hidden="1" customWidth="1"/>
    <col min="37" max="41" width="15.75390625" style="6" hidden="1" customWidth="1"/>
    <col min="42" max="42" width="2.75390625" style="6" hidden="1" customWidth="1"/>
    <col min="43" max="43" width="20.75390625" style="6" hidden="1" customWidth="1"/>
    <col min="44" max="48" width="15.75390625" style="6" hidden="1" customWidth="1"/>
    <col min="49" max="49" width="20.75390625" style="6" hidden="1" customWidth="1"/>
    <col min="50" max="54" width="15.75390625" style="6" hidden="1" customWidth="1"/>
    <col min="55" max="55" width="20.75390625" style="6" hidden="1" customWidth="1"/>
    <col min="56" max="60" width="15.75390625" style="6" hidden="1" customWidth="1"/>
    <col min="61" max="61" width="20.75390625" style="6" hidden="1" customWidth="1"/>
    <col min="62" max="66" width="15.75390625" style="6" hidden="1" customWidth="1"/>
    <col min="67" max="67" width="20.75390625" style="6" customWidth="1"/>
    <col min="68" max="72" width="15.75390625" style="6" customWidth="1"/>
    <col min="73" max="73" width="20.75390625" style="6" customWidth="1"/>
    <col min="74" max="16384" width="15.75390625" style="6" customWidth="1"/>
  </cols>
  <sheetData>
    <row r="1" spans="1:74" ht="15" customHeight="1">
      <c r="A1" s="338" t="s">
        <v>468</v>
      </c>
      <c r="B1" s="338"/>
      <c r="H1" s="338" t="s">
        <v>79</v>
      </c>
      <c r="I1" s="338"/>
      <c r="J1" s="52"/>
      <c r="K1" s="52"/>
      <c r="L1" s="52"/>
      <c r="M1" s="52"/>
      <c r="N1" s="52"/>
      <c r="O1" s="338" t="s">
        <v>79</v>
      </c>
      <c r="P1" s="338"/>
      <c r="Q1" s="52"/>
      <c r="R1" s="52"/>
      <c r="S1" s="52"/>
      <c r="T1" s="52"/>
      <c r="U1" s="52"/>
      <c r="V1" s="338" t="s">
        <v>558</v>
      </c>
      <c r="W1" s="338"/>
      <c r="AC1" s="338" t="s">
        <v>558</v>
      </c>
      <c r="AD1" s="338"/>
      <c r="AI1" s="114"/>
      <c r="AJ1" s="338" t="s">
        <v>558</v>
      </c>
      <c r="AK1" s="338"/>
      <c r="AQ1" s="338" t="s">
        <v>558</v>
      </c>
      <c r="AR1" s="338"/>
      <c r="AW1" s="338" t="s">
        <v>558</v>
      </c>
      <c r="AX1" s="338"/>
      <c r="BC1" s="338" t="s">
        <v>558</v>
      </c>
      <c r="BD1" s="338"/>
      <c r="BI1" s="338" t="s">
        <v>558</v>
      </c>
      <c r="BJ1" s="338"/>
      <c r="BO1" s="338" t="s">
        <v>558</v>
      </c>
      <c r="BP1" s="338"/>
      <c r="BU1" s="338" t="s">
        <v>558</v>
      </c>
      <c r="BV1" s="338"/>
    </row>
    <row r="2" spans="1:78" ht="12" customHeight="1">
      <c r="A2" s="81" t="s">
        <v>257</v>
      </c>
      <c r="B2" s="114"/>
      <c r="H2" s="81" t="s">
        <v>256</v>
      </c>
      <c r="I2" s="114"/>
      <c r="J2" s="52"/>
      <c r="K2" s="52"/>
      <c r="L2" s="52"/>
      <c r="M2" s="52"/>
      <c r="N2" s="52"/>
      <c r="O2" s="81" t="s">
        <v>78</v>
      </c>
      <c r="P2" s="114"/>
      <c r="Q2" s="52"/>
      <c r="R2" s="52"/>
      <c r="S2" s="52"/>
      <c r="T2" s="52"/>
      <c r="U2" s="52"/>
      <c r="V2" s="81" t="s">
        <v>443</v>
      </c>
      <c r="W2" s="114"/>
      <c r="X2" s="52"/>
      <c r="Y2" s="52"/>
      <c r="Z2" s="52"/>
      <c r="AA2" s="52"/>
      <c r="AC2" s="81" t="s">
        <v>469</v>
      </c>
      <c r="AD2" s="114"/>
      <c r="AE2" s="52"/>
      <c r="AF2" s="52"/>
      <c r="AG2" s="52"/>
      <c r="AH2" s="52"/>
      <c r="AJ2" s="81" t="s">
        <v>609</v>
      </c>
      <c r="AK2" s="114"/>
      <c r="AL2" s="52"/>
      <c r="AM2" s="52"/>
      <c r="AN2" s="52"/>
      <c r="AO2" s="52"/>
      <c r="AQ2" s="81" t="s">
        <v>618</v>
      </c>
      <c r="AR2" s="114"/>
      <c r="AS2" s="52"/>
      <c r="AT2" s="52"/>
      <c r="AU2" s="52"/>
      <c r="AV2" s="52"/>
      <c r="AW2" s="81" t="s">
        <v>642</v>
      </c>
      <c r="AX2" s="114"/>
      <c r="AY2" s="52"/>
      <c r="AZ2" s="52"/>
      <c r="BA2" s="52"/>
      <c r="BB2" s="52"/>
      <c r="BC2" s="81" t="s">
        <v>657</v>
      </c>
      <c r="BD2" s="114"/>
      <c r="BE2" s="52"/>
      <c r="BF2" s="52"/>
      <c r="BG2" s="52"/>
      <c r="BH2" s="52"/>
      <c r="BI2" s="81" t="s">
        <v>696</v>
      </c>
      <c r="BJ2" s="114"/>
      <c r="BK2" s="52"/>
      <c r="BL2" s="52"/>
      <c r="BM2" s="52"/>
      <c r="BN2" s="52"/>
      <c r="BO2" s="81" t="s">
        <v>703</v>
      </c>
      <c r="BP2" s="114"/>
      <c r="BQ2" s="52"/>
      <c r="BR2" s="52"/>
      <c r="BS2" s="52"/>
      <c r="BT2" s="52"/>
      <c r="BU2" s="81" t="s">
        <v>737</v>
      </c>
      <c r="BV2" s="114"/>
      <c r="BW2" s="52"/>
      <c r="BX2" s="52"/>
      <c r="BY2" s="52"/>
      <c r="BZ2" s="52"/>
    </row>
    <row r="3" spans="1:78" ht="12" customHeight="1">
      <c r="A3" s="81"/>
      <c r="B3" s="82"/>
      <c r="F3" s="59" t="s">
        <v>258</v>
      </c>
      <c r="G3" s="59"/>
      <c r="H3" s="81"/>
      <c r="I3" s="94"/>
      <c r="J3" s="52"/>
      <c r="K3" s="52"/>
      <c r="L3" s="52"/>
      <c r="M3" s="95" t="s">
        <v>259</v>
      </c>
      <c r="N3" s="95"/>
      <c r="O3" s="81"/>
      <c r="P3" s="94"/>
      <c r="Q3" s="52"/>
      <c r="R3" s="52"/>
      <c r="S3" s="52"/>
      <c r="T3" s="95" t="s">
        <v>260</v>
      </c>
      <c r="U3" s="95"/>
      <c r="V3" s="81"/>
      <c r="W3" s="94"/>
      <c r="X3" s="52"/>
      <c r="Y3" s="52"/>
      <c r="Z3" s="52"/>
      <c r="AA3" s="95" t="s">
        <v>260</v>
      </c>
      <c r="AC3" s="80"/>
      <c r="AD3" s="52"/>
      <c r="AE3" s="52"/>
      <c r="AF3" s="52"/>
      <c r="AG3" s="52"/>
      <c r="AH3" s="95" t="s">
        <v>259</v>
      </c>
      <c r="AJ3" s="80"/>
      <c r="AK3" s="52"/>
      <c r="AL3" s="52"/>
      <c r="AM3" s="52"/>
      <c r="AN3" s="52"/>
      <c r="AO3" s="95" t="s">
        <v>259</v>
      </c>
      <c r="AQ3" s="80"/>
      <c r="AR3" s="52"/>
      <c r="AS3" s="52"/>
      <c r="AT3" s="52"/>
      <c r="AU3" s="52"/>
      <c r="AV3" s="95" t="s">
        <v>259</v>
      </c>
      <c r="AW3" s="80"/>
      <c r="AX3" s="52"/>
      <c r="AY3" s="52"/>
      <c r="AZ3" s="52"/>
      <c r="BA3" s="52"/>
      <c r="BB3" s="95" t="s">
        <v>259</v>
      </c>
      <c r="BC3" s="80"/>
      <c r="BD3" s="52"/>
      <c r="BE3" s="52"/>
      <c r="BF3" s="52"/>
      <c r="BG3" s="52"/>
      <c r="BH3" s="95" t="s">
        <v>259</v>
      </c>
      <c r="BI3" s="80"/>
      <c r="BJ3" s="52"/>
      <c r="BK3" s="52"/>
      <c r="BL3" s="52"/>
      <c r="BM3" s="52"/>
      <c r="BN3" s="95" t="s">
        <v>259</v>
      </c>
      <c r="BO3" s="80"/>
      <c r="BP3" s="52"/>
      <c r="BQ3" s="52"/>
      <c r="BR3" s="52"/>
      <c r="BS3" s="52"/>
      <c r="BT3" s="95" t="s">
        <v>259</v>
      </c>
      <c r="BU3" s="80"/>
      <c r="BV3" s="52"/>
      <c r="BW3" s="52"/>
      <c r="BX3" s="52"/>
      <c r="BY3" s="52"/>
      <c r="BZ3" s="95" t="s">
        <v>259</v>
      </c>
    </row>
    <row r="4" spans="1:78" ht="12" customHeight="1">
      <c r="A4" s="62" t="s">
        <v>261</v>
      </c>
      <c r="B4" s="63" t="s">
        <v>64</v>
      </c>
      <c r="C4" s="63" t="s">
        <v>63</v>
      </c>
      <c r="D4" s="63" t="s">
        <v>62</v>
      </c>
      <c r="E4" s="63" t="s">
        <v>342</v>
      </c>
      <c r="F4" s="54" t="s">
        <v>61</v>
      </c>
      <c r="G4" s="29"/>
      <c r="H4" s="62" t="s">
        <v>261</v>
      </c>
      <c r="I4" s="63" t="s">
        <v>64</v>
      </c>
      <c r="J4" s="63" t="s">
        <v>63</v>
      </c>
      <c r="K4" s="63" t="s">
        <v>62</v>
      </c>
      <c r="L4" s="63" t="s">
        <v>342</v>
      </c>
      <c r="M4" s="54" t="s">
        <v>61</v>
      </c>
      <c r="N4" s="29"/>
      <c r="O4" s="62" t="s">
        <v>261</v>
      </c>
      <c r="P4" s="63" t="s">
        <v>64</v>
      </c>
      <c r="Q4" s="63" t="s">
        <v>63</v>
      </c>
      <c r="R4" s="63" t="s">
        <v>62</v>
      </c>
      <c r="S4" s="63" t="s">
        <v>342</v>
      </c>
      <c r="T4" s="54" t="s">
        <v>61</v>
      </c>
      <c r="U4" s="29"/>
      <c r="V4" s="62" t="s">
        <v>261</v>
      </c>
      <c r="W4" s="63" t="s">
        <v>64</v>
      </c>
      <c r="X4" s="63" t="s">
        <v>63</v>
      </c>
      <c r="Y4" s="63" t="s">
        <v>62</v>
      </c>
      <c r="Z4" s="63" t="s">
        <v>342</v>
      </c>
      <c r="AA4" s="54" t="s">
        <v>61</v>
      </c>
      <c r="AC4" s="62" t="s">
        <v>488</v>
      </c>
      <c r="AD4" s="63" t="s">
        <v>64</v>
      </c>
      <c r="AE4" s="63" t="s">
        <v>63</v>
      </c>
      <c r="AF4" s="63" t="s">
        <v>62</v>
      </c>
      <c r="AG4" s="63" t="s">
        <v>342</v>
      </c>
      <c r="AH4" s="54" t="s">
        <v>61</v>
      </c>
      <c r="AJ4" s="62" t="s">
        <v>488</v>
      </c>
      <c r="AK4" s="63" t="s">
        <v>64</v>
      </c>
      <c r="AL4" s="63" t="s">
        <v>63</v>
      </c>
      <c r="AM4" s="63" t="s">
        <v>62</v>
      </c>
      <c r="AN4" s="63" t="s">
        <v>342</v>
      </c>
      <c r="AO4" s="54" t="s">
        <v>61</v>
      </c>
      <c r="AQ4" s="62" t="s">
        <v>488</v>
      </c>
      <c r="AR4" s="63" t="s">
        <v>64</v>
      </c>
      <c r="AS4" s="63" t="s">
        <v>63</v>
      </c>
      <c r="AT4" s="63" t="s">
        <v>62</v>
      </c>
      <c r="AU4" s="63" t="s">
        <v>342</v>
      </c>
      <c r="AV4" s="54" t="s">
        <v>61</v>
      </c>
      <c r="AW4" s="62" t="s">
        <v>488</v>
      </c>
      <c r="AX4" s="63" t="s">
        <v>64</v>
      </c>
      <c r="AY4" s="63" t="s">
        <v>63</v>
      </c>
      <c r="AZ4" s="63" t="s">
        <v>62</v>
      </c>
      <c r="BA4" s="63" t="s">
        <v>342</v>
      </c>
      <c r="BB4" s="54" t="s">
        <v>61</v>
      </c>
      <c r="BC4" s="62" t="s">
        <v>488</v>
      </c>
      <c r="BD4" s="63" t="s">
        <v>64</v>
      </c>
      <c r="BE4" s="63" t="s">
        <v>63</v>
      </c>
      <c r="BF4" s="63" t="s">
        <v>62</v>
      </c>
      <c r="BG4" s="63" t="s">
        <v>342</v>
      </c>
      <c r="BH4" s="54" t="s">
        <v>61</v>
      </c>
      <c r="BI4" s="62" t="s">
        <v>488</v>
      </c>
      <c r="BJ4" s="63" t="s">
        <v>64</v>
      </c>
      <c r="BK4" s="63" t="s">
        <v>63</v>
      </c>
      <c r="BL4" s="63" t="s">
        <v>62</v>
      </c>
      <c r="BM4" s="63" t="s">
        <v>342</v>
      </c>
      <c r="BN4" s="54" t="s">
        <v>61</v>
      </c>
      <c r="BO4" s="62" t="s">
        <v>488</v>
      </c>
      <c r="BP4" s="63" t="s">
        <v>64</v>
      </c>
      <c r="BQ4" s="63" t="s">
        <v>63</v>
      </c>
      <c r="BR4" s="63" t="s">
        <v>62</v>
      </c>
      <c r="BS4" s="63" t="s">
        <v>342</v>
      </c>
      <c r="BT4" s="54" t="s">
        <v>61</v>
      </c>
      <c r="BU4" s="62" t="s">
        <v>488</v>
      </c>
      <c r="BV4" s="63" t="s">
        <v>64</v>
      </c>
      <c r="BW4" s="63" t="s">
        <v>63</v>
      </c>
      <c r="BX4" s="63" t="s">
        <v>62</v>
      </c>
      <c r="BY4" s="63" t="s">
        <v>342</v>
      </c>
      <c r="BZ4" s="54" t="s">
        <v>61</v>
      </c>
    </row>
    <row r="5" spans="1:78" ht="12" customHeight="1">
      <c r="A5" s="97"/>
      <c r="B5" s="20"/>
      <c r="C5" s="21"/>
      <c r="D5" s="21"/>
      <c r="E5" s="21"/>
      <c r="F5" s="21"/>
      <c r="G5" s="29"/>
      <c r="H5" s="97"/>
      <c r="I5" s="28"/>
      <c r="J5" s="29"/>
      <c r="K5" s="29"/>
      <c r="L5" s="29"/>
      <c r="M5" s="29"/>
      <c r="N5" s="29"/>
      <c r="O5" s="97"/>
      <c r="P5" s="28"/>
      <c r="Q5" s="29"/>
      <c r="R5" s="29"/>
      <c r="S5" s="29"/>
      <c r="T5" s="29"/>
      <c r="U5" s="29"/>
      <c r="V5" s="97"/>
      <c r="W5" s="28"/>
      <c r="X5" s="29"/>
      <c r="Y5" s="29"/>
      <c r="Z5" s="29"/>
      <c r="AA5" s="29"/>
      <c r="AC5" s="97"/>
      <c r="AD5" s="28"/>
      <c r="AE5" s="29"/>
      <c r="AF5" s="29"/>
      <c r="AG5" s="29"/>
      <c r="AH5" s="29"/>
      <c r="AJ5" s="97"/>
      <c r="AK5" s="178"/>
      <c r="AL5" s="179"/>
      <c r="AM5" s="179"/>
      <c r="AN5" s="179"/>
      <c r="AO5" s="179"/>
      <c r="AQ5" s="97"/>
      <c r="AR5" s="178"/>
      <c r="AS5" s="179"/>
      <c r="AT5" s="179"/>
      <c r="AU5" s="179"/>
      <c r="AV5" s="179"/>
      <c r="AW5" s="97"/>
      <c r="AX5" s="178"/>
      <c r="AY5" s="179"/>
      <c r="AZ5" s="179"/>
      <c r="BA5" s="179"/>
      <c r="BB5" s="179"/>
      <c r="BC5" s="97"/>
      <c r="BD5" s="178"/>
      <c r="BE5" s="179"/>
      <c r="BF5" s="179"/>
      <c r="BG5" s="179"/>
      <c r="BH5" s="179"/>
      <c r="BI5" s="97"/>
      <c r="BJ5" s="178"/>
      <c r="BK5" s="179"/>
      <c r="BL5" s="179"/>
      <c r="BM5" s="179"/>
      <c r="BN5" s="179"/>
      <c r="BO5" s="97"/>
      <c r="BP5" s="178"/>
      <c r="BQ5" s="179"/>
      <c r="BR5" s="179"/>
      <c r="BS5" s="179"/>
      <c r="BT5" s="179"/>
      <c r="BU5" s="97"/>
      <c r="BV5" s="178"/>
      <c r="BW5" s="179"/>
      <c r="BX5" s="179"/>
      <c r="BY5" s="179"/>
      <c r="BZ5" s="179"/>
    </row>
    <row r="6" spans="1:78" ht="12" customHeight="1">
      <c r="A6" s="112" t="s">
        <v>430</v>
      </c>
      <c r="B6" s="111">
        <v>32228</v>
      </c>
      <c r="C6" s="113">
        <v>8753</v>
      </c>
      <c r="D6" s="113">
        <v>17072</v>
      </c>
      <c r="E6" s="113">
        <v>2185</v>
      </c>
      <c r="F6" s="113">
        <v>4218</v>
      </c>
      <c r="G6" s="113"/>
      <c r="H6" s="112" t="s">
        <v>429</v>
      </c>
      <c r="I6" s="111">
        <v>36183</v>
      </c>
      <c r="J6" s="113">
        <v>7488</v>
      </c>
      <c r="K6" s="113">
        <v>23805</v>
      </c>
      <c r="L6" s="113">
        <v>1860</v>
      </c>
      <c r="M6" s="113">
        <v>3030</v>
      </c>
      <c r="N6" s="113"/>
      <c r="O6" s="112" t="s">
        <v>429</v>
      </c>
      <c r="P6" s="111">
        <v>21787</v>
      </c>
      <c r="Q6" s="113">
        <v>5430</v>
      </c>
      <c r="R6" s="113">
        <v>13139</v>
      </c>
      <c r="S6" s="113">
        <v>1276</v>
      </c>
      <c r="T6" s="113">
        <v>1942</v>
      </c>
      <c r="U6" s="113"/>
      <c r="V6" s="112" t="s">
        <v>429</v>
      </c>
      <c r="W6" s="111">
        <v>25814</v>
      </c>
      <c r="X6" s="113">
        <v>5758</v>
      </c>
      <c r="Y6" s="113">
        <v>16553</v>
      </c>
      <c r="Z6" s="113">
        <v>1264</v>
      </c>
      <c r="AA6" s="113">
        <v>2240</v>
      </c>
      <c r="AC6" s="112" t="s">
        <v>489</v>
      </c>
      <c r="AD6" s="111">
        <v>25699</v>
      </c>
      <c r="AE6" s="113">
        <v>6319</v>
      </c>
      <c r="AF6" s="113">
        <v>15956</v>
      </c>
      <c r="AG6" s="113">
        <v>1371</v>
      </c>
      <c r="AH6" s="113">
        <v>2054</v>
      </c>
      <c r="AJ6" s="110" t="s">
        <v>489</v>
      </c>
      <c r="AK6" s="177">
        <v>23142</v>
      </c>
      <c r="AL6" s="120">
        <v>6224</v>
      </c>
      <c r="AM6" s="120">
        <v>13737</v>
      </c>
      <c r="AN6" s="120">
        <v>1210</v>
      </c>
      <c r="AO6" s="120">
        <v>1971</v>
      </c>
      <c r="AQ6" s="110" t="s">
        <v>489</v>
      </c>
      <c r="AR6" s="177">
        <v>27282</v>
      </c>
      <c r="AS6" s="120">
        <v>5237</v>
      </c>
      <c r="AT6" s="120">
        <v>18590</v>
      </c>
      <c r="AU6" s="120">
        <v>1092</v>
      </c>
      <c r="AV6" s="120">
        <v>2364</v>
      </c>
      <c r="AW6" s="110" t="s">
        <v>489</v>
      </c>
      <c r="AX6" s="191">
        <v>22170</v>
      </c>
      <c r="AY6" s="186">
        <v>6277</v>
      </c>
      <c r="AZ6" s="186">
        <v>12454</v>
      </c>
      <c r="BA6" s="186">
        <v>976</v>
      </c>
      <c r="BB6" s="186">
        <v>2463</v>
      </c>
      <c r="BC6" s="110" t="s">
        <v>489</v>
      </c>
      <c r="BD6" s="191">
        <v>33421</v>
      </c>
      <c r="BE6" s="186">
        <v>6642</v>
      </c>
      <c r="BF6" s="186">
        <v>21630</v>
      </c>
      <c r="BG6" s="186">
        <v>2093</v>
      </c>
      <c r="BH6" s="186">
        <v>3057</v>
      </c>
      <c r="BI6" s="110" t="s">
        <v>489</v>
      </c>
      <c r="BJ6" s="191">
        <v>31633</v>
      </c>
      <c r="BK6" s="186">
        <v>7570</v>
      </c>
      <c r="BL6" s="186">
        <v>19462</v>
      </c>
      <c r="BM6" s="186">
        <v>1989</v>
      </c>
      <c r="BN6" s="186">
        <v>2612</v>
      </c>
      <c r="BO6" s="110" t="s">
        <v>489</v>
      </c>
      <c r="BP6" s="191">
        <v>27885</v>
      </c>
      <c r="BQ6" s="186">
        <v>8547</v>
      </c>
      <c r="BR6" s="186">
        <v>15233</v>
      </c>
      <c r="BS6" s="186">
        <v>1877</v>
      </c>
      <c r="BT6" s="186">
        <v>2228</v>
      </c>
      <c r="BU6" s="110" t="s">
        <v>489</v>
      </c>
      <c r="BV6" s="191">
        <v>31304</v>
      </c>
      <c r="BW6" s="421" t="s">
        <v>738</v>
      </c>
      <c r="BX6" s="421"/>
      <c r="BY6" s="421"/>
      <c r="BZ6" s="421"/>
    </row>
    <row r="7" spans="1:78" ht="12" customHeight="1">
      <c r="A7" s="98"/>
      <c r="B7" s="36"/>
      <c r="C7" s="37"/>
      <c r="D7" s="37"/>
      <c r="E7" s="37"/>
      <c r="F7" s="37"/>
      <c r="G7" s="37"/>
      <c r="H7" s="98"/>
      <c r="I7" s="36"/>
      <c r="J7" s="37"/>
      <c r="K7" s="37"/>
      <c r="L7" s="37"/>
      <c r="M7" s="37"/>
      <c r="N7" s="37"/>
      <c r="O7" s="98"/>
      <c r="P7" s="36"/>
      <c r="Q7" s="37"/>
      <c r="R7" s="37"/>
      <c r="S7" s="37"/>
      <c r="T7" s="37"/>
      <c r="U7" s="37"/>
      <c r="V7" s="98"/>
      <c r="W7" s="36"/>
      <c r="X7" s="37"/>
      <c r="Y7" s="37"/>
      <c r="Z7" s="37"/>
      <c r="AA7" s="37"/>
      <c r="AC7" s="98"/>
      <c r="AD7" s="36"/>
      <c r="AE7" s="37"/>
      <c r="AF7" s="37"/>
      <c r="AG7" s="37"/>
      <c r="AH7" s="37"/>
      <c r="AJ7" s="98"/>
      <c r="AK7" s="40"/>
      <c r="AL7" s="41"/>
      <c r="AM7" s="41"/>
      <c r="AN7" s="41"/>
      <c r="AO7" s="41"/>
      <c r="AQ7" s="98"/>
      <c r="AR7" s="40"/>
      <c r="AS7" s="41"/>
      <c r="AT7" s="41"/>
      <c r="AU7" s="41"/>
      <c r="AV7" s="41"/>
      <c r="AW7" s="98"/>
      <c r="AX7" s="192"/>
      <c r="AY7" s="188"/>
      <c r="AZ7" s="188"/>
      <c r="BA7" s="188"/>
      <c r="BB7" s="188"/>
      <c r="BC7" s="98"/>
      <c r="BD7" s="192"/>
      <c r="BE7" s="188"/>
      <c r="BF7" s="188"/>
      <c r="BG7" s="188"/>
      <c r="BH7" s="188"/>
      <c r="BI7" s="98"/>
      <c r="BJ7" s="192"/>
      <c r="BK7" s="188"/>
      <c r="BL7" s="188"/>
      <c r="BM7" s="188"/>
      <c r="BN7" s="188"/>
      <c r="BO7" s="98"/>
      <c r="BP7" s="192"/>
      <c r="BQ7" s="188"/>
      <c r="BR7" s="188"/>
      <c r="BS7" s="188"/>
      <c r="BT7" s="188"/>
      <c r="BU7" s="98"/>
      <c r="BV7" s="192"/>
      <c r="BW7" s="421"/>
      <c r="BX7" s="421"/>
      <c r="BY7" s="421"/>
      <c r="BZ7" s="421"/>
    </row>
    <row r="8" spans="1:78" ht="12" customHeight="1">
      <c r="A8" s="99" t="s">
        <v>262</v>
      </c>
      <c r="B8" s="36">
        <v>22584</v>
      </c>
      <c r="C8" s="37">
        <v>7450</v>
      </c>
      <c r="D8" s="37">
        <v>10120</v>
      </c>
      <c r="E8" s="37">
        <v>1822</v>
      </c>
      <c r="F8" s="37">
        <v>3192</v>
      </c>
      <c r="G8" s="37"/>
      <c r="H8" s="99" t="s">
        <v>345</v>
      </c>
      <c r="I8" s="36">
        <v>25861</v>
      </c>
      <c r="J8" s="37">
        <v>6103</v>
      </c>
      <c r="K8" s="37">
        <v>16176</v>
      </c>
      <c r="L8" s="37">
        <v>1638</v>
      </c>
      <c r="M8" s="37">
        <v>1944</v>
      </c>
      <c r="N8" s="37"/>
      <c r="O8" s="99" t="s">
        <v>347</v>
      </c>
      <c r="P8" s="36">
        <v>17855</v>
      </c>
      <c r="Q8" s="37">
        <v>4255</v>
      </c>
      <c r="R8" s="37">
        <v>11433</v>
      </c>
      <c r="S8" s="37">
        <v>1102</v>
      </c>
      <c r="T8" s="37">
        <v>1065</v>
      </c>
      <c r="U8" s="37"/>
      <c r="V8" s="99" t="s">
        <v>481</v>
      </c>
      <c r="W8" s="36">
        <v>20340</v>
      </c>
      <c r="X8" s="37">
        <v>4581</v>
      </c>
      <c r="Y8" s="37">
        <v>13560</v>
      </c>
      <c r="Z8" s="37">
        <v>1021</v>
      </c>
      <c r="AA8" s="37">
        <v>1177</v>
      </c>
      <c r="AC8" s="99" t="s">
        <v>481</v>
      </c>
      <c r="AD8" s="36">
        <v>18082</v>
      </c>
      <c r="AE8" s="37">
        <v>5102</v>
      </c>
      <c r="AF8" s="37">
        <v>11046</v>
      </c>
      <c r="AG8" s="37">
        <v>1107</v>
      </c>
      <c r="AH8" s="37">
        <v>826</v>
      </c>
      <c r="AJ8" s="99" t="s">
        <v>481</v>
      </c>
      <c r="AK8" s="40">
        <v>16199</v>
      </c>
      <c r="AL8" s="41">
        <v>5281</v>
      </c>
      <c r="AM8" s="41">
        <v>8891</v>
      </c>
      <c r="AN8" s="41">
        <v>1034</v>
      </c>
      <c r="AO8" s="41">
        <v>993</v>
      </c>
      <c r="AQ8" s="99" t="s">
        <v>481</v>
      </c>
      <c r="AR8" s="40">
        <v>15541</v>
      </c>
      <c r="AS8" s="41">
        <v>4121</v>
      </c>
      <c r="AT8" s="41">
        <v>9358</v>
      </c>
      <c r="AU8" s="41">
        <v>701</v>
      </c>
      <c r="AV8" s="41">
        <v>1362</v>
      </c>
      <c r="AW8" s="99" t="s">
        <v>481</v>
      </c>
      <c r="AX8" s="192">
        <v>17049</v>
      </c>
      <c r="AY8" s="188">
        <v>4786</v>
      </c>
      <c r="AZ8" s="188">
        <v>10176</v>
      </c>
      <c r="BA8" s="188">
        <v>690</v>
      </c>
      <c r="BB8" s="188">
        <v>1398</v>
      </c>
      <c r="BC8" s="99" t="s">
        <v>481</v>
      </c>
      <c r="BD8" s="192">
        <v>24773</v>
      </c>
      <c r="BE8" s="188">
        <v>5308</v>
      </c>
      <c r="BF8" s="188">
        <v>15805</v>
      </c>
      <c r="BG8" s="188">
        <v>1766</v>
      </c>
      <c r="BH8" s="188">
        <v>1895</v>
      </c>
      <c r="BI8" s="99" t="s">
        <v>481</v>
      </c>
      <c r="BJ8" s="192">
        <v>22772</v>
      </c>
      <c r="BK8" s="188">
        <v>5939</v>
      </c>
      <c r="BL8" s="188">
        <v>13494</v>
      </c>
      <c r="BM8" s="188">
        <v>1592</v>
      </c>
      <c r="BN8" s="188">
        <v>1748</v>
      </c>
      <c r="BO8" s="99" t="s">
        <v>481</v>
      </c>
      <c r="BP8" s="192">
        <v>23442</v>
      </c>
      <c r="BQ8" s="188">
        <v>7049</v>
      </c>
      <c r="BR8" s="188">
        <v>13313</v>
      </c>
      <c r="BS8" s="188">
        <v>1618</v>
      </c>
      <c r="BT8" s="188">
        <v>1462</v>
      </c>
      <c r="BU8" s="99" t="s">
        <v>481</v>
      </c>
      <c r="BV8" s="192">
        <v>22462</v>
      </c>
      <c r="BW8" s="421"/>
      <c r="BX8" s="421"/>
      <c r="BY8" s="421"/>
      <c r="BZ8" s="421"/>
    </row>
    <row r="9" spans="1:78" ht="12" customHeight="1">
      <c r="A9" s="98" t="s">
        <v>272</v>
      </c>
      <c r="B9" s="92">
        <v>130</v>
      </c>
      <c r="C9" s="38">
        <v>3</v>
      </c>
      <c r="D9" s="38">
        <v>124</v>
      </c>
      <c r="E9" s="38">
        <v>2</v>
      </c>
      <c r="F9" s="38">
        <v>2</v>
      </c>
      <c r="G9" s="38"/>
      <c r="H9" s="98" t="s">
        <v>321</v>
      </c>
      <c r="I9" s="92">
        <v>15</v>
      </c>
      <c r="J9" s="38">
        <v>7</v>
      </c>
      <c r="K9" s="38">
        <v>2</v>
      </c>
      <c r="L9" s="38">
        <v>3</v>
      </c>
      <c r="M9" s="38">
        <v>3</v>
      </c>
      <c r="N9" s="38"/>
      <c r="O9" s="98" t="s">
        <v>321</v>
      </c>
      <c r="P9" s="92">
        <v>50</v>
      </c>
      <c r="Q9" s="38">
        <v>4</v>
      </c>
      <c r="R9" s="38">
        <v>42</v>
      </c>
      <c r="S9" s="38">
        <v>3</v>
      </c>
      <c r="T9" s="38">
        <v>1</v>
      </c>
      <c r="U9" s="38"/>
      <c r="V9" s="98" t="s">
        <v>321</v>
      </c>
      <c r="W9" s="92">
        <v>14</v>
      </c>
      <c r="X9" s="38">
        <v>4</v>
      </c>
      <c r="Y9" s="38">
        <v>5</v>
      </c>
      <c r="Z9" s="38">
        <v>3</v>
      </c>
      <c r="AA9" s="38">
        <v>3</v>
      </c>
      <c r="AC9" s="98" t="s">
        <v>490</v>
      </c>
      <c r="AD9" s="92">
        <v>32</v>
      </c>
      <c r="AE9" s="38">
        <v>14</v>
      </c>
      <c r="AF9" s="38">
        <v>8</v>
      </c>
      <c r="AG9" s="38">
        <v>5</v>
      </c>
      <c r="AH9" s="38">
        <v>5</v>
      </c>
      <c r="AJ9" s="98" t="s">
        <v>490</v>
      </c>
      <c r="AK9" s="40">
        <v>221</v>
      </c>
      <c r="AL9" s="41">
        <v>4</v>
      </c>
      <c r="AM9" s="41">
        <v>211</v>
      </c>
      <c r="AN9" s="41">
        <v>3</v>
      </c>
      <c r="AO9" s="41">
        <v>2</v>
      </c>
      <c r="AQ9" s="98" t="s">
        <v>490</v>
      </c>
      <c r="AR9" s="40">
        <v>11</v>
      </c>
      <c r="AS9" s="41">
        <v>2</v>
      </c>
      <c r="AT9" s="41">
        <v>5</v>
      </c>
      <c r="AU9" s="41">
        <v>2</v>
      </c>
      <c r="AV9" s="41">
        <v>2</v>
      </c>
      <c r="AW9" s="98" t="s">
        <v>490</v>
      </c>
      <c r="AX9" s="192">
        <v>473</v>
      </c>
      <c r="AY9" s="188">
        <v>2</v>
      </c>
      <c r="AZ9" s="188">
        <v>469</v>
      </c>
      <c r="BA9" s="188">
        <v>1</v>
      </c>
      <c r="BB9" s="188">
        <v>1</v>
      </c>
      <c r="BC9" s="98" t="s">
        <v>490</v>
      </c>
      <c r="BD9" s="192">
        <v>4</v>
      </c>
      <c r="BE9" s="188">
        <v>1</v>
      </c>
      <c r="BF9" s="188">
        <v>2</v>
      </c>
      <c r="BG9" s="188">
        <v>1</v>
      </c>
      <c r="BH9" s="188">
        <v>1</v>
      </c>
      <c r="BI9" s="98" t="s">
        <v>490</v>
      </c>
      <c r="BJ9" s="192">
        <v>196</v>
      </c>
      <c r="BK9" s="188">
        <v>4</v>
      </c>
      <c r="BL9" s="188">
        <v>189</v>
      </c>
      <c r="BM9" s="188">
        <v>1</v>
      </c>
      <c r="BN9" s="188">
        <v>0</v>
      </c>
      <c r="BO9" s="98" t="s">
        <v>490</v>
      </c>
      <c r="BP9" s="192">
        <v>255</v>
      </c>
      <c r="BQ9" s="188">
        <v>8</v>
      </c>
      <c r="BR9" s="188">
        <v>233</v>
      </c>
      <c r="BS9" s="188">
        <v>10</v>
      </c>
      <c r="BT9" s="188">
        <v>5</v>
      </c>
      <c r="BU9" s="98" t="s">
        <v>490</v>
      </c>
      <c r="BV9" s="192">
        <v>138</v>
      </c>
      <c r="BW9" s="421"/>
      <c r="BX9" s="421"/>
      <c r="BY9" s="421"/>
      <c r="BZ9" s="421"/>
    </row>
    <row r="10" spans="1:78" ht="12" customHeight="1">
      <c r="A10" s="98" t="s">
        <v>273</v>
      </c>
      <c r="B10" s="92">
        <v>705</v>
      </c>
      <c r="C10" s="2" t="s">
        <v>319</v>
      </c>
      <c r="D10" s="38">
        <v>705</v>
      </c>
      <c r="E10" s="2" t="s">
        <v>319</v>
      </c>
      <c r="F10" s="2" t="s">
        <v>319</v>
      </c>
      <c r="G10" s="38"/>
      <c r="H10" s="98" t="s">
        <v>322</v>
      </c>
      <c r="I10" s="92">
        <v>262</v>
      </c>
      <c r="J10" s="38">
        <v>1</v>
      </c>
      <c r="K10" s="38">
        <v>262</v>
      </c>
      <c r="L10" s="90" t="s">
        <v>263</v>
      </c>
      <c r="M10" s="90" t="s">
        <v>263</v>
      </c>
      <c r="N10" s="90"/>
      <c r="O10" s="98" t="s">
        <v>340</v>
      </c>
      <c r="P10" s="92">
        <v>60</v>
      </c>
      <c r="Q10" s="90" t="s">
        <v>263</v>
      </c>
      <c r="R10" s="38">
        <v>60</v>
      </c>
      <c r="S10" s="90" t="s">
        <v>263</v>
      </c>
      <c r="T10" s="90" t="s">
        <v>263</v>
      </c>
      <c r="U10" s="90"/>
      <c r="V10" s="98" t="s">
        <v>340</v>
      </c>
      <c r="W10" s="92">
        <v>2</v>
      </c>
      <c r="X10" s="90" t="s">
        <v>263</v>
      </c>
      <c r="Y10" s="38">
        <v>2</v>
      </c>
      <c r="Z10" s="90" t="s">
        <v>263</v>
      </c>
      <c r="AA10" s="90" t="s">
        <v>263</v>
      </c>
      <c r="AC10" s="98" t="s">
        <v>491</v>
      </c>
      <c r="AD10" s="92">
        <v>286</v>
      </c>
      <c r="AE10" s="90" t="s">
        <v>263</v>
      </c>
      <c r="AF10" s="38">
        <v>286</v>
      </c>
      <c r="AG10" s="90" t="s">
        <v>263</v>
      </c>
      <c r="AH10" s="90" t="s">
        <v>263</v>
      </c>
      <c r="AJ10" s="98" t="s">
        <v>491</v>
      </c>
      <c r="AK10" s="40">
        <v>101</v>
      </c>
      <c r="AL10" s="41" t="s">
        <v>608</v>
      </c>
      <c r="AM10" s="41">
        <v>101</v>
      </c>
      <c r="AN10" s="41" t="s">
        <v>608</v>
      </c>
      <c r="AO10" s="41" t="s">
        <v>608</v>
      </c>
      <c r="AQ10" s="98" t="s">
        <v>491</v>
      </c>
      <c r="AR10" s="40">
        <v>52</v>
      </c>
      <c r="AS10" s="41" t="s">
        <v>608</v>
      </c>
      <c r="AT10" s="41">
        <v>52</v>
      </c>
      <c r="AU10" s="41" t="s">
        <v>608</v>
      </c>
      <c r="AV10" s="41" t="s">
        <v>608</v>
      </c>
      <c r="AW10" s="98" t="s">
        <v>491</v>
      </c>
      <c r="AX10" s="192">
        <v>7</v>
      </c>
      <c r="AY10" s="188" t="s">
        <v>663</v>
      </c>
      <c r="AZ10" s="188">
        <v>7</v>
      </c>
      <c r="BA10" s="188" t="s">
        <v>663</v>
      </c>
      <c r="BB10" s="188" t="s">
        <v>663</v>
      </c>
      <c r="BC10" s="98" t="s">
        <v>491</v>
      </c>
      <c r="BD10" s="192">
        <v>74</v>
      </c>
      <c r="BE10" s="188" t="s">
        <v>663</v>
      </c>
      <c r="BF10" s="188">
        <v>74</v>
      </c>
      <c r="BG10" s="188" t="s">
        <v>663</v>
      </c>
      <c r="BH10" s="188" t="s">
        <v>663</v>
      </c>
      <c r="BI10" s="98" t="s">
        <v>491</v>
      </c>
      <c r="BJ10" s="192">
        <v>45</v>
      </c>
      <c r="BK10" s="188" t="s">
        <v>663</v>
      </c>
      <c r="BL10" s="188">
        <v>45</v>
      </c>
      <c r="BM10" s="188" t="s">
        <v>663</v>
      </c>
      <c r="BN10" s="188" t="s">
        <v>663</v>
      </c>
      <c r="BO10" s="98" t="s">
        <v>491</v>
      </c>
      <c r="BP10" s="192">
        <v>122</v>
      </c>
      <c r="BQ10" s="188" t="s">
        <v>663</v>
      </c>
      <c r="BR10" s="188">
        <v>122</v>
      </c>
      <c r="BS10" s="188" t="s">
        <v>663</v>
      </c>
      <c r="BT10" s="188" t="s">
        <v>663</v>
      </c>
      <c r="BU10" s="98" t="s">
        <v>491</v>
      </c>
      <c r="BV10" s="192">
        <v>80</v>
      </c>
      <c r="BW10" s="421"/>
      <c r="BX10" s="421"/>
      <c r="BY10" s="421"/>
      <c r="BZ10" s="421"/>
    </row>
    <row r="11" spans="1:78" ht="12" customHeight="1">
      <c r="A11" s="98" t="s">
        <v>77</v>
      </c>
      <c r="B11" s="36">
        <v>1074</v>
      </c>
      <c r="C11" s="2" t="s">
        <v>319</v>
      </c>
      <c r="D11" s="37">
        <v>1074</v>
      </c>
      <c r="E11" s="2" t="s">
        <v>319</v>
      </c>
      <c r="F11" s="2" t="s">
        <v>319</v>
      </c>
      <c r="G11" s="2"/>
      <c r="H11" s="98" t="s">
        <v>273</v>
      </c>
      <c r="I11" s="92">
        <v>899</v>
      </c>
      <c r="J11" s="90" t="s">
        <v>263</v>
      </c>
      <c r="K11" s="38">
        <v>899</v>
      </c>
      <c r="L11" s="90" t="s">
        <v>263</v>
      </c>
      <c r="M11" s="90" t="s">
        <v>263</v>
      </c>
      <c r="N11" s="90"/>
      <c r="O11" s="98" t="s">
        <v>273</v>
      </c>
      <c r="P11" s="92">
        <v>386</v>
      </c>
      <c r="Q11" s="90" t="s">
        <v>263</v>
      </c>
      <c r="R11" s="38">
        <v>386</v>
      </c>
      <c r="S11" s="90" t="s">
        <v>263</v>
      </c>
      <c r="T11" s="90" t="s">
        <v>263</v>
      </c>
      <c r="U11" s="90"/>
      <c r="V11" s="98" t="s">
        <v>273</v>
      </c>
      <c r="W11" s="92">
        <v>337</v>
      </c>
      <c r="X11" s="90" t="s">
        <v>263</v>
      </c>
      <c r="Y11" s="38">
        <v>337</v>
      </c>
      <c r="Z11" s="38">
        <v>0</v>
      </c>
      <c r="AA11" s="90" t="s">
        <v>263</v>
      </c>
      <c r="AC11" s="98" t="s">
        <v>492</v>
      </c>
      <c r="AD11" s="92">
        <v>337</v>
      </c>
      <c r="AE11" s="90" t="s">
        <v>263</v>
      </c>
      <c r="AF11" s="38">
        <v>337</v>
      </c>
      <c r="AG11" s="90" t="s">
        <v>263</v>
      </c>
      <c r="AH11" s="90" t="s">
        <v>263</v>
      </c>
      <c r="AJ11" s="98" t="s">
        <v>492</v>
      </c>
      <c r="AK11" s="40">
        <v>319</v>
      </c>
      <c r="AL11" s="41" t="s">
        <v>608</v>
      </c>
      <c r="AM11" s="41">
        <v>319</v>
      </c>
      <c r="AN11" s="41" t="s">
        <v>608</v>
      </c>
      <c r="AO11" s="41">
        <v>0</v>
      </c>
      <c r="AQ11" s="98" t="s">
        <v>492</v>
      </c>
      <c r="AR11" s="40">
        <v>414</v>
      </c>
      <c r="AS11" s="41" t="s">
        <v>608</v>
      </c>
      <c r="AT11" s="41">
        <v>414</v>
      </c>
      <c r="AU11" s="41" t="s">
        <v>608</v>
      </c>
      <c r="AV11" s="41" t="s">
        <v>608</v>
      </c>
      <c r="AW11" s="98" t="s">
        <v>492</v>
      </c>
      <c r="AX11" s="192">
        <v>293</v>
      </c>
      <c r="AY11" s="188" t="s">
        <v>663</v>
      </c>
      <c r="AZ11" s="188">
        <v>293</v>
      </c>
      <c r="BA11" s="188" t="s">
        <v>663</v>
      </c>
      <c r="BB11" s="188" t="s">
        <v>663</v>
      </c>
      <c r="BC11" s="98" t="s">
        <v>492</v>
      </c>
      <c r="BD11" s="192">
        <v>277</v>
      </c>
      <c r="BE11" s="188" t="s">
        <v>663</v>
      </c>
      <c r="BF11" s="188">
        <v>277</v>
      </c>
      <c r="BG11" s="188" t="s">
        <v>663</v>
      </c>
      <c r="BH11" s="188" t="s">
        <v>663</v>
      </c>
      <c r="BI11" s="98" t="s">
        <v>492</v>
      </c>
      <c r="BJ11" s="192">
        <v>226</v>
      </c>
      <c r="BK11" s="188" t="s">
        <v>663</v>
      </c>
      <c r="BL11" s="188">
        <v>225</v>
      </c>
      <c r="BM11" s="188" t="s">
        <v>663</v>
      </c>
      <c r="BN11" s="188">
        <v>0</v>
      </c>
      <c r="BO11" s="98" t="s">
        <v>492</v>
      </c>
      <c r="BP11" s="192">
        <v>361</v>
      </c>
      <c r="BQ11" s="188" t="s">
        <v>663</v>
      </c>
      <c r="BR11" s="188">
        <v>360</v>
      </c>
      <c r="BS11" s="188" t="s">
        <v>663</v>
      </c>
      <c r="BT11" s="188">
        <v>1</v>
      </c>
      <c r="BU11" s="98" t="s">
        <v>492</v>
      </c>
      <c r="BV11" s="192">
        <v>313</v>
      </c>
      <c r="BW11" s="421"/>
      <c r="BX11" s="421"/>
      <c r="BY11" s="421"/>
      <c r="BZ11" s="421"/>
    </row>
    <row r="12" spans="1:78" ht="12" customHeight="1">
      <c r="A12" s="98" t="s">
        <v>274</v>
      </c>
      <c r="B12" s="92">
        <v>598</v>
      </c>
      <c r="C12" s="2" t="s">
        <v>319</v>
      </c>
      <c r="D12" s="38">
        <v>598</v>
      </c>
      <c r="E12" s="2" t="s">
        <v>319</v>
      </c>
      <c r="F12" s="2" t="s">
        <v>319</v>
      </c>
      <c r="G12" s="2"/>
      <c r="H12" s="98" t="s">
        <v>323</v>
      </c>
      <c r="I12" s="36">
        <v>1211</v>
      </c>
      <c r="J12" s="90" t="s">
        <v>263</v>
      </c>
      <c r="K12" s="37">
        <v>1211</v>
      </c>
      <c r="L12" s="90" t="s">
        <v>263</v>
      </c>
      <c r="M12" s="90" t="s">
        <v>263</v>
      </c>
      <c r="N12" s="90"/>
      <c r="O12" s="98" t="s">
        <v>323</v>
      </c>
      <c r="P12" s="36">
        <v>1800</v>
      </c>
      <c r="Q12" s="90" t="s">
        <v>263</v>
      </c>
      <c r="R12" s="37">
        <v>1800</v>
      </c>
      <c r="S12" s="90" t="s">
        <v>263</v>
      </c>
      <c r="T12" s="90" t="s">
        <v>263</v>
      </c>
      <c r="U12" s="90"/>
      <c r="V12" s="98" t="s">
        <v>323</v>
      </c>
      <c r="W12" s="36">
        <v>1466</v>
      </c>
      <c r="X12" s="90" t="s">
        <v>263</v>
      </c>
      <c r="Y12" s="37">
        <v>1466</v>
      </c>
      <c r="Z12" s="90" t="s">
        <v>263</v>
      </c>
      <c r="AA12" s="90" t="s">
        <v>263</v>
      </c>
      <c r="AC12" s="98" t="s">
        <v>493</v>
      </c>
      <c r="AD12" s="36">
        <v>1608</v>
      </c>
      <c r="AE12" s="90" t="s">
        <v>263</v>
      </c>
      <c r="AF12" s="37">
        <v>1608</v>
      </c>
      <c r="AG12" s="90" t="s">
        <v>263</v>
      </c>
      <c r="AH12" s="90" t="s">
        <v>263</v>
      </c>
      <c r="AJ12" s="98" t="s">
        <v>493</v>
      </c>
      <c r="AK12" s="40">
        <v>1321</v>
      </c>
      <c r="AL12" s="41" t="s">
        <v>472</v>
      </c>
      <c r="AM12" s="41">
        <v>1321</v>
      </c>
      <c r="AN12" s="41" t="s">
        <v>608</v>
      </c>
      <c r="AO12" s="41" t="s">
        <v>608</v>
      </c>
      <c r="AQ12" s="98" t="s">
        <v>493</v>
      </c>
      <c r="AR12" s="40">
        <v>1170</v>
      </c>
      <c r="AS12" s="41" t="s">
        <v>608</v>
      </c>
      <c r="AT12" s="41">
        <v>1170</v>
      </c>
      <c r="AU12" s="41" t="s">
        <v>608</v>
      </c>
      <c r="AV12" s="41" t="s">
        <v>608</v>
      </c>
      <c r="AW12" s="98" t="s">
        <v>493</v>
      </c>
      <c r="AX12" s="192">
        <v>1539</v>
      </c>
      <c r="AY12" s="188" t="s">
        <v>663</v>
      </c>
      <c r="AZ12" s="188">
        <v>1539</v>
      </c>
      <c r="BA12" s="188" t="s">
        <v>663</v>
      </c>
      <c r="BB12" s="188" t="s">
        <v>663</v>
      </c>
      <c r="BC12" s="98" t="s">
        <v>493</v>
      </c>
      <c r="BD12" s="192">
        <v>1080</v>
      </c>
      <c r="BE12" s="188" t="s">
        <v>663</v>
      </c>
      <c r="BF12" s="188">
        <v>1080</v>
      </c>
      <c r="BG12" s="188" t="s">
        <v>663</v>
      </c>
      <c r="BH12" s="188" t="s">
        <v>663</v>
      </c>
      <c r="BI12" s="98" t="s">
        <v>493</v>
      </c>
      <c r="BJ12" s="192">
        <v>950</v>
      </c>
      <c r="BK12" s="188" t="s">
        <v>663</v>
      </c>
      <c r="BL12" s="188">
        <v>950</v>
      </c>
      <c r="BM12" s="188" t="s">
        <v>663</v>
      </c>
      <c r="BN12" s="188" t="s">
        <v>663</v>
      </c>
      <c r="BO12" s="98" t="s">
        <v>493</v>
      </c>
      <c r="BP12" s="192">
        <v>1527</v>
      </c>
      <c r="BQ12" s="188" t="s">
        <v>663</v>
      </c>
      <c r="BR12" s="188">
        <v>1527</v>
      </c>
      <c r="BS12" s="188" t="s">
        <v>663</v>
      </c>
      <c r="BT12" s="188" t="s">
        <v>663</v>
      </c>
      <c r="BU12" s="98" t="s">
        <v>493</v>
      </c>
      <c r="BV12" s="192">
        <v>1293</v>
      </c>
      <c r="BW12" s="421"/>
      <c r="BX12" s="421"/>
      <c r="BY12" s="421"/>
      <c r="BZ12" s="421"/>
    </row>
    <row r="13" spans="1:78" ht="12" customHeight="1">
      <c r="A13" s="98" t="s">
        <v>276</v>
      </c>
      <c r="B13" s="92">
        <v>117</v>
      </c>
      <c r="C13" s="2" t="s">
        <v>319</v>
      </c>
      <c r="D13" s="38">
        <v>117</v>
      </c>
      <c r="E13" s="2" t="s">
        <v>319</v>
      </c>
      <c r="F13" s="2" t="s">
        <v>319</v>
      </c>
      <c r="G13" s="2"/>
      <c r="H13" s="98" t="s">
        <v>274</v>
      </c>
      <c r="I13" s="92">
        <v>485</v>
      </c>
      <c r="J13" s="90" t="s">
        <v>263</v>
      </c>
      <c r="K13" s="38">
        <v>485</v>
      </c>
      <c r="L13" s="90" t="s">
        <v>263</v>
      </c>
      <c r="M13" s="90" t="s">
        <v>263</v>
      </c>
      <c r="N13" s="90"/>
      <c r="O13" s="98" t="s">
        <v>274</v>
      </c>
      <c r="P13" s="92">
        <v>685</v>
      </c>
      <c r="Q13" s="90" t="s">
        <v>263</v>
      </c>
      <c r="R13" s="38">
        <v>685</v>
      </c>
      <c r="S13" s="90" t="s">
        <v>263</v>
      </c>
      <c r="T13" s="90" t="s">
        <v>263</v>
      </c>
      <c r="U13" s="90"/>
      <c r="V13" s="98" t="s">
        <v>274</v>
      </c>
      <c r="W13" s="92">
        <v>460</v>
      </c>
      <c r="X13" s="90" t="s">
        <v>263</v>
      </c>
      <c r="Y13" s="38">
        <v>460</v>
      </c>
      <c r="Z13" s="90" t="s">
        <v>263</v>
      </c>
      <c r="AA13" s="90" t="s">
        <v>263</v>
      </c>
      <c r="AC13" s="98" t="s">
        <v>494</v>
      </c>
      <c r="AD13" s="92">
        <v>415</v>
      </c>
      <c r="AE13" s="90" t="s">
        <v>263</v>
      </c>
      <c r="AF13" s="38">
        <v>415</v>
      </c>
      <c r="AG13" s="38">
        <v>0</v>
      </c>
      <c r="AH13" s="38">
        <v>0</v>
      </c>
      <c r="AJ13" s="98" t="s">
        <v>494</v>
      </c>
      <c r="AK13" s="40">
        <v>861</v>
      </c>
      <c r="AL13" s="41" t="s">
        <v>608</v>
      </c>
      <c r="AM13" s="41">
        <v>861</v>
      </c>
      <c r="AN13" s="41" t="s">
        <v>608</v>
      </c>
      <c r="AO13" s="41">
        <v>0</v>
      </c>
      <c r="AQ13" s="98" t="s">
        <v>494</v>
      </c>
      <c r="AR13" s="40">
        <v>212</v>
      </c>
      <c r="AS13" s="41" t="s">
        <v>608</v>
      </c>
      <c r="AT13" s="41">
        <v>212</v>
      </c>
      <c r="AU13" s="41" t="s">
        <v>608</v>
      </c>
      <c r="AV13" s="41" t="s">
        <v>608</v>
      </c>
      <c r="AW13" s="98" t="s">
        <v>494</v>
      </c>
      <c r="AX13" s="192">
        <v>593</v>
      </c>
      <c r="AY13" s="188" t="s">
        <v>663</v>
      </c>
      <c r="AZ13" s="188">
        <v>592</v>
      </c>
      <c r="BA13" s="188" t="s">
        <v>663</v>
      </c>
      <c r="BB13" s="188">
        <v>0</v>
      </c>
      <c r="BC13" s="98" t="s">
        <v>494</v>
      </c>
      <c r="BD13" s="192">
        <v>322</v>
      </c>
      <c r="BE13" s="188" t="s">
        <v>663</v>
      </c>
      <c r="BF13" s="188">
        <v>322</v>
      </c>
      <c r="BG13" s="188" t="s">
        <v>663</v>
      </c>
      <c r="BH13" s="188">
        <v>0</v>
      </c>
      <c r="BI13" s="98" t="s">
        <v>494</v>
      </c>
      <c r="BJ13" s="192">
        <v>341</v>
      </c>
      <c r="BK13" s="188" t="s">
        <v>663</v>
      </c>
      <c r="BL13" s="188">
        <v>341</v>
      </c>
      <c r="BM13" s="188" t="s">
        <v>663</v>
      </c>
      <c r="BN13" s="188">
        <v>0</v>
      </c>
      <c r="BO13" s="98" t="s">
        <v>494</v>
      </c>
      <c r="BP13" s="192">
        <v>792</v>
      </c>
      <c r="BQ13" s="188" t="s">
        <v>663</v>
      </c>
      <c r="BR13" s="188">
        <v>792</v>
      </c>
      <c r="BS13" s="188" t="s">
        <v>663</v>
      </c>
      <c r="BT13" s="188">
        <v>0</v>
      </c>
      <c r="BU13" s="98" t="s">
        <v>494</v>
      </c>
      <c r="BV13" s="192">
        <v>798</v>
      </c>
      <c r="BW13" s="421"/>
      <c r="BX13" s="421"/>
      <c r="BY13" s="421"/>
      <c r="BZ13" s="421"/>
    </row>
    <row r="14" spans="1:78" ht="12" customHeight="1">
      <c r="A14" s="98" t="s">
        <v>275</v>
      </c>
      <c r="B14" s="92">
        <v>191</v>
      </c>
      <c r="C14" s="38">
        <v>0</v>
      </c>
      <c r="D14" s="38">
        <v>178</v>
      </c>
      <c r="E14" s="38">
        <v>7</v>
      </c>
      <c r="F14" s="38">
        <v>5</v>
      </c>
      <c r="G14" s="2"/>
      <c r="H14" s="98" t="s">
        <v>324</v>
      </c>
      <c r="I14" s="92">
        <v>56</v>
      </c>
      <c r="J14" s="38">
        <v>0</v>
      </c>
      <c r="K14" s="38">
        <v>54</v>
      </c>
      <c r="L14" s="38">
        <v>1</v>
      </c>
      <c r="M14" s="38">
        <v>0</v>
      </c>
      <c r="N14" s="38"/>
      <c r="O14" s="98" t="s">
        <v>324</v>
      </c>
      <c r="P14" s="92">
        <v>83</v>
      </c>
      <c r="Q14" s="38">
        <v>0</v>
      </c>
      <c r="R14" s="38">
        <v>80</v>
      </c>
      <c r="S14" s="38">
        <v>1</v>
      </c>
      <c r="T14" s="38">
        <v>1</v>
      </c>
      <c r="U14" s="38"/>
      <c r="V14" s="98" t="s">
        <v>543</v>
      </c>
      <c r="W14" s="90" t="s">
        <v>263</v>
      </c>
      <c r="X14" s="90" t="s">
        <v>263</v>
      </c>
      <c r="Y14" s="90" t="s">
        <v>263</v>
      </c>
      <c r="Z14" s="90" t="s">
        <v>263</v>
      </c>
      <c r="AA14" s="90" t="s">
        <v>263</v>
      </c>
      <c r="AC14" s="98" t="s">
        <v>543</v>
      </c>
      <c r="AD14" s="92">
        <v>0</v>
      </c>
      <c r="AE14" s="90" t="s">
        <v>263</v>
      </c>
      <c r="AF14" s="90" t="s">
        <v>263</v>
      </c>
      <c r="AG14" s="38">
        <v>0</v>
      </c>
      <c r="AH14" s="90" t="s">
        <v>263</v>
      </c>
      <c r="AJ14" s="98" t="s">
        <v>543</v>
      </c>
      <c r="AK14" s="40" t="s">
        <v>608</v>
      </c>
      <c r="AL14" s="41" t="s">
        <v>608</v>
      </c>
      <c r="AM14" s="41" t="s">
        <v>608</v>
      </c>
      <c r="AN14" s="41" t="s">
        <v>608</v>
      </c>
      <c r="AO14" s="41" t="s">
        <v>608</v>
      </c>
      <c r="AQ14" s="98" t="s">
        <v>543</v>
      </c>
      <c r="AR14" s="40">
        <v>0</v>
      </c>
      <c r="AS14" s="41" t="s">
        <v>608</v>
      </c>
      <c r="AT14" s="41" t="s">
        <v>608</v>
      </c>
      <c r="AU14" s="41" t="s">
        <v>608</v>
      </c>
      <c r="AV14" s="41">
        <v>0</v>
      </c>
      <c r="AW14" s="98" t="s">
        <v>543</v>
      </c>
      <c r="AX14" s="192">
        <v>0</v>
      </c>
      <c r="AY14" s="188" t="s">
        <v>663</v>
      </c>
      <c r="AZ14" s="188" t="s">
        <v>663</v>
      </c>
      <c r="BA14" s="188" t="s">
        <v>663</v>
      </c>
      <c r="BB14" s="188">
        <v>0</v>
      </c>
      <c r="BC14" s="98" t="s">
        <v>543</v>
      </c>
      <c r="BD14" s="192">
        <v>3</v>
      </c>
      <c r="BE14" s="188">
        <v>2</v>
      </c>
      <c r="BF14" s="188">
        <v>0</v>
      </c>
      <c r="BG14" s="188">
        <v>1</v>
      </c>
      <c r="BH14" s="188">
        <v>1</v>
      </c>
      <c r="BI14" s="98" t="s">
        <v>543</v>
      </c>
      <c r="BJ14" s="192">
        <v>0</v>
      </c>
      <c r="BK14" s="188" t="s">
        <v>663</v>
      </c>
      <c r="BL14" s="188" t="s">
        <v>663</v>
      </c>
      <c r="BM14" s="188" t="s">
        <v>663</v>
      </c>
      <c r="BN14" s="188" t="s">
        <v>663</v>
      </c>
      <c r="BO14" s="98" t="s">
        <v>543</v>
      </c>
      <c r="BP14" s="188" t="s">
        <v>663</v>
      </c>
      <c r="BQ14" s="188" t="s">
        <v>663</v>
      </c>
      <c r="BR14" s="188" t="s">
        <v>663</v>
      </c>
      <c r="BS14" s="188" t="s">
        <v>663</v>
      </c>
      <c r="BT14" s="188" t="s">
        <v>663</v>
      </c>
      <c r="BU14" s="98" t="s">
        <v>543</v>
      </c>
      <c r="BV14" s="188" t="s">
        <v>663</v>
      </c>
      <c r="BW14" s="421"/>
      <c r="BX14" s="421"/>
      <c r="BY14" s="421"/>
      <c r="BZ14" s="421"/>
    </row>
    <row r="15" spans="1:78" ht="12" customHeight="1">
      <c r="A15" s="98" t="s">
        <v>271</v>
      </c>
      <c r="B15" s="92">
        <v>104</v>
      </c>
      <c r="C15" s="2" t="s">
        <v>319</v>
      </c>
      <c r="D15" s="38">
        <v>104</v>
      </c>
      <c r="E15" s="2" t="s">
        <v>319</v>
      </c>
      <c r="F15" s="2" t="s">
        <v>319</v>
      </c>
      <c r="G15" s="38"/>
      <c r="H15" s="98" t="s">
        <v>275</v>
      </c>
      <c r="I15" s="92">
        <v>188</v>
      </c>
      <c r="J15" s="90" t="s">
        <v>263</v>
      </c>
      <c r="K15" s="38">
        <v>183</v>
      </c>
      <c r="L15" s="38">
        <v>3</v>
      </c>
      <c r="M15" s="38">
        <v>2</v>
      </c>
      <c r="N15" s="38"/>
      <c r="O15" s="98" t="s">
        <v>275</v>
      </c>
      <c r="P15" s="92">
        <v>252</v>
      </c>
      <c r="Q15" s="90" t="s">
        <v>263</v>
      </c>
      <c r="R15" s="38">
        <v>236</v>
      </c>
      <c r="S15" s="38">
        <v>4</v>
      </c>
      <c r="T15" s="38">
        <v>13</v>
      </c>
      <c r="U15" s="38"/>
      <c r="V15" s="98" t="s">
        <v>324</v>
      </c>
      <c r="W15" s="92">
        <v>59</v>
      </c>
      <c r="X15" s="38">
        <v>0</v>
      </c>
      <c r="Y15" s="38">
        <v>58</v>
      </c>
      <c r="Z15" s="38">
        <v>0</v>
      </c>
      <c r="AA15" s="38">
        <v>0</v>
      </c>
      <c r="AC15" s="98" t="s">
        <v>495</v>
      </c>
      <c r="AD15" s="92">
        <v>57</v>
      </c>
      <c r="AE15" s="38">
        <v>0</v>
      </c>
      <c r="AF15" s="38">
        <v>56</v>
      </c>
      <c r="AG15" s="90" t="s">
        <v>263</v>
      </c>
      <c r="AH15" s="38">
        <v>1</v>
      </c>
      <c r="AJ15" s="98" t="s">
        <v>495</v>
      </c>
      <c r="AK15" s="40">
        <v>34</v>
      </c>
      <c r="AL15" s="41" t="s">
        <v>608</v>
      </c>
      <c r="AM15" s="41">
        <v>10</v>
      </c>
      <c r="AN15" s="41">
        <v>3</v>
      </c>
      <c r="AO15" s="41">
        <v>20</v>
      </c>
      <c r="AQ15" s="98" t="s">
        <v>495</v>
      </c>
      <c r="AR15" s="40">
        <v>42</v>
      </c>
      <c r="AS15" s="41">
        <v>0</v>
      </c>
      <c r="AT15" s="41">
        <v>21</v>
      </c>
      <c r="AU15" s="41">
        <v>2</v>
      </c>
      <c r="AV15" s="41">
        <v>19</v>
      </c>
      <c r="AW15" s="98" t="s">
        <v>495</v>
      </c>
      <c r="AX15" s="192">
        <v>46</v>
      </c>
      <c r="AY15" s="188" t="s">
        <v>663</v>
      </c>
      <c r="AZ15" s="188">
        <v>21</v>
      </c>
      <c r="BA15" s="188" t="s">
        <v>663</v>
      </c>
      <c r="BB15" s="188">
        <v>24</v>
      </c>
      <c r="BC15" s="98" t="s">
        <v>495</v>
      </c>
      <c r="BD15" s="192">
        <v>44</v>
      </c>
      <c r="BE15" s="188" t="s">
        <v>663</v>
      </c>
      <c r="BF15" s="188">
        <v>36</v>
      </c>
      <c r="BG15" s="188">
        <v>1</v>
      </c>
      <c r="BH15" s="188">
        <v>7</v>
      </c>
      <c r="BI15" s="98" t="s">
        <v>495</v>
      </c>
      <c r="BJ15" s="192">
        <v>23</v>
      </c>
      <c r="BK15" s="188" t="s">
        <v>663</v>
      </c>
      <c r="BL15" s="188">
        <v>12</v>
      </c>
      <c r="BM15" s="188">
        <v>2</v>
      </c>
      <c r="BN15" s="188">
        <v>9</v>
      </c>
      <c r="BO15" s="98" t="s">
        <v>495</v>
      </c>
      <c r="BP15" s="192">
        <v>46</v>
      </c>
      <c r="BQ15" s="188" t="s">
        <v>663</v>
      </c>
      <c r="BR15" s="188">
        <v>34</v>
      </c>
      <c r="BS15" s="188" t="s">
        <v>663</v>
      </c>
      <c r="BT15" s="188">
        <v>12</v>
      </c>
      <c r="BU15" s="98" t="s">
        <v>495</v>
      </c>
      <c r="BV15" s="192">
        <v>36</v>
      </c>
      <c r="BW15" s="421"/>
      <c r="BX15" s="421"/>
      <c r="BY15" s="421"/>
      <c r="BZ15" s="421"/>
    </row>
    <row r="16" spans="1:78" ht="12" customHeight="1">
      <c r="A16" s="98" t="s">
        <v>270</v>
      </c>
      <c r="B16" s="92">
        <v>5</v>
      </c>
      <c r="C16" s="2" t="s">
        <v>319</v>
      </c>
      <c r="D16" s="38">
        <v>5</v>
      </c>
      <c r="E16" s="2" t="s">
        <v>319</v>
      </c>
      <c r="F16" s="2" t="s">
        <v>319</v>
      </c>
      <c r="G16" s="2"/>
      <c r="H16" s="98" t="s">
        <v>271</v>
      </c>
      <c r="I16" s="92">
        <v>52</v>
      </c>
      <c r="J16" s="90" t="s">
        <v>263</v>
      </c>
      <c r="K16" s="38">
        <v>52</v>
      </c>
      <c r="L16" s="90" t="s">
        <v>263</v>
      </c>
      <c r="M16" s="90" t="s">
        <v>263</v>
      </c>
      <c r="N16" s="90"/>
      <c r="O16" s="98" t="s">
        <v>271</v>
      </c>
      <c r="P16" s="92">
        <v>123</v>
      </c>
      <c r="Q16" s="90" t="s">
        <v>263</v>
      </c>
      <c r="R16" s="38">
        <v>123</v>
      </c>
      <c r="S16" s="90" t="s">
        <v>263</v>
      </c>
      <c r="T16" s="90" t="s">
        <v>263</v>
      </c>
      <c r="U16" s="90"/>
      <c r="V16" s="98" t="s">
        <v>275</v>
      </c>
      <c r="W16" s="92">
        <v>135</v>
      </c>
      <c r="X16" s="38">
        <v>0</v>
      </c>
      <c r="Y16" s="38">
        <v>127</v>
      </c>
      <c r="Z16" s="38">
        <v>2</v>
      </c>
      <c r="AA16" s="38">
        <v>6</v>
      </c>
      <c r="AC16" s="98" t="s">
        <v>496</v>
      </c>
      <c r="AD16" s="92">
        <v>140</v>
      </c>
      <c r="AE16" s="38">
        <v>1</v>
      </c>
      <c r="AF16" s="38">
        <v>118</v>
      </c>
      <c r="AG16" s="38">
        <v>7</v>
      </c>
      <c r="AH16" s="38">
        <v>14</v>
      </c>
      <c r="AJ16" s="98" t="s">
        <v>496</v>
      </c>
      <c r="AK16" s="40">
        <v>87</v>
      </c>
      <c r="AL16" s="41">
        <v>1</v>
      </c>
      <c r="AM16" s="41">
        <v>63</v>
      </c>
      <c r="AN16" s="41">
        <v>1</v>
      </c>
      <c r="AO16" s="41">
        <v>22</v>
      </c>
      <c r="AQ16" s="98" t="s">
        <v>496</v>
      </c>
      <c r="AR16" s="40">
        <v>81</v>
      </c>
      <c r="AS16" s="41">
        <v>0</v>
      </c>
      <c r="AT16" s="41">
        <v>59</v>
      </c>
      <c r="AU16" s="41" t="s">
        <v>608</v>
      </c>
      <c r="AV16" s="41">
        <v>20</v>
      </c>
      <c r="AW16" s="98" t="s">
        <v>496</v>
      </c>
      <c r="AX16" s="192">
        <v>100</v>
      </c>
      <c r="AY16" s="188">
        <v>0</v>
      </c>
      <c r="AZ16" s="188">
        <v>78</v>
      </c>
      <c r="BA16" s="188">
        <v>0</v>
      </c>
      <c r="BB16" s="188">
        <v>22</v>
      </c>
      <c r="BC16" s="98" t="s">
        <v>496</v>
      </c>
      <c r="BD16" s="192">
        <v>100</v>
      </c>
      <c r="BE16" s="188" t="s">
        <v>663</v>
      </c>
      <c r="BF16" s="188">
        <v>74</v>
      </c>
      <c r="BG16" s="188">
        <v>2</v>
      </c>
      <c r="BH16" s="188">
        <v>24</v>
      </c>
      <c r="BI16" s="98" t="s">
        <v>496</v>
      </c>
      <c r="BJ16" s="192">
        <v>83</v>
      </c>
      <c r="BK16" s="188">
        <v>0</v>
      </c>
      <c r="BL16" s="188">
        <v>45</v>
      </c>
      <c r="BM16" s="188">
        <v>1</v>
      </c>
      <c r="BN16" s="188">
        <v>37</v>
      </c>
      <c r="BO16" s="98" t="s">
        <v>496</v>
      </c>
      <c r="BP16" s="192">
        <v>164</v>
      </c>
      <c r="BQ16" s="188">
        <v>0</v>
      </c>
      <c r="BR16" s="188">
        <v>129</v>
      </c>
      <c r="BS16" s="188">
        <v>1</v>
      </c>
      <c r="BT16" s="188">
        <v>34</v>
      </c>
      <c r="BU16" s="98" t="s">
        <v>496</v>
      </c>
      <c r="BV16" s="192">
        <v>137</v>
      </c>
      <c r="BW16" s="421"/>
      <c r="BX16" s="421"/>
      <c r="BY16" s="421"/>
      <c r="BZ16" s="421"/>
    </row>
    <row r="17" spans="1:78" ht="12" customHeight="1">
      <c r="A17" s="98" t="s">
        <v>277</v>
      </c>
      <c r="B17" s="92">
        <v>13</v>
      </c>
      <c r="C17" s="38">
        <v>6</v>
      </c>
      <c r="D17" s="38">
        <v>3</v>
      </c>
      <c r="E17" s="38">
        <v>1</v>
      </c>
      <c r="F17" s="38">
        <v>3</v>
      </c>
      <c r="G17" s="2"/>
      <c r="H17" s="98" t="s">
        <v>270</v>
      </c>
      <c r="I17" s="92">
        <v>4</v>
      </c>
      <c r="J17" s="90" t="s">
        <v>263</v>
      </c>
      <c r="K17" s="38">
        <v>4</v>
      </c>
      <c r="L17" s="90" t="s">
        <v>263</v>
      </c>
      <c r="M17" s="90" t="s">
        <v>263</v>
      </c>
      <c r="N17" s="90"/>
      <c r="O17" s="98" t="s">
        <v>270</v>
      </c>
      <c r="P17" s="92">
        <v>15</v>
      </c>
      <c r="Q17" s="90" t="s">
        <v>263</v>
      </c>
      <c r="R17" s="38">
        <v>15</v>
      </c>
      <c r="S17" s="90" t="s">
        <v>263</v>
      </c>
      <c r="T17" s="90" t="s">
        <v>263</v>
      </c>
      <c r="U17" s="90"/>
      <c r="V17" s="98" t="s">
        <v>271</v>
      </c>
      <c r="W17" s="92">
        <v>152</v>
      </c>
      <c r="X17" s="90" t="s">
        <v>263</v>
      </c>
      <c r="Y17" s="38">
        <v>152</v>
      </c>
      <c r="Z17" s="38">
        <v>0</v>
      </c>
      <c r="AA17" s="90" t="s">
        <v>263</v>
      </c>
      <c r="AC17" s="98" t="s">
        <v>497</v>
      </c>
      <c r="AD17" s="92">
        <v>121</v>
      </c>
      <c r="AE17" s="90" t="s">
        <v>263</v>
      </c>
      <c r="AF17" s="38">
        <v>121</v>
      </c>
      <c r="AG17" s="90" t="s">
        <v>263</v>
      </c>
      <c r="AH17" s="38">
        <v>0</v>
      </c>
      <c r="AJ17" s="98" t="s">
        <v>497</v>
      </c>
      <c r="AK17" s="40">
        <v>39</v>
      </c>
      <c r="AL17" s="41" t="s">
        <v>608</v>
      </c>
      <c r="AM17" s="41">
        <v>38</v>
      </c>
      <c r="AN17" s="41" t="s">
        <v>608</v>
      </c>
      <c r="AO17" s="41">
        <v>2</v>
      </c>
      <c r="AQ17" s="98" t="s">
        <v>497</v>
      </c>
      <c r="AR17" s="40">
        <v>50</v>
      </c>
      <c r="AS17" s="41" t="s">
        <v>608</v>
      </c>
      <c r="AT17" s="41">
        <v>49</v>
      </c>
      <c r="AU17" s="41">
        <v>0</v>
      </c>
      <c r="AV17" s="41">
        <v>1</v>
      </c>
      <c r="AW17" s="98" t="s">
        <v>497</v>
      </c>
      <c r="AX17" s="192">
        <v>102</v>
      </c>
      <c r="AY17" s="188" t="s">
        <v>663</v>
      </c>
      <c r="AZ17" s="188">
        <v>101</v>
      </c>
      <c r="BA17" s="188" t="s">
        <v>663</v>
      </c>
      <c r="BB17" s="188">
        <v>1</v>
      </c>
      <c r="BC17" s="98" t="s">
        <v>497</v>
      </c>
      <c r="BD17" s="192">
        <v>66</v>
      </c>
      <c r="BE17" s="188" t="s">
        <v>663</v>
      </c>
      <c r="BF17" s="188">
        <v>65</v>
      </c>
      <c r="BG17" s="188" t="s">
        <v>663</v>
      </c>
      <c r="BH17" s="188">
        <v>0</v>
      </c>
      <c r="BI17" s="98" t="s">
        <v>497</v>
      </c>
      <c r="BJ17" s="192">
        <v>47</v>
      </c>
      <c r="BK17" s="188" t="s">
        <v>663</v>
      </c>
      <c r="BL17" s="188">
        <v>47</v>
      </c>
      <c r="BM17" s="188">
        <v>0</v>
      </c>
      <c r="BN17" s="188" t="s">
        <v>663</v>
      </c>
      <c r="BO17" s="98" t="s">
        <v>497</v>
      </c>
      <c r="BP17" s="192">
        <v>110</v>
      </c>
      <c r="BQ17" s="188" t="s">
        <v>663</v>
      </c>
      <c r="BR17" s="188">
        <v>109</v>
      </c>
      <c r="BS17" s="188" t="s">
        <v>663</v>
      </c>
      <c r="BT17" s="188">
        <v>1</v>
      </c>
      <c r="BU17" s="98" t="s">
        <v>497</v>
      </c>
      <c r="BV17" s="192">
        <v>76</v>
      </c>
      <c r="BW17" s="421"/>
      <c r="BX17" s="421"/>
      <c r="BY17" s="421"/>
      <c r="BZ17" s="421"/>
    </row>
    <row r="18" spans="1:78" ht="12" customHeight="1">
      <c r="A18" s="98" t="s">
        <v>279</v>
      </c>
      <c r="B18" s="92">
        <v>186</v>
      </c>
      <c r="C18" s="2" t="s">
        <v>319</v>
      </c>
      <c r="D18" s="38">
        <v>186</v>
      </c>
      <c r="E18" s="38">
        <v>0</v>
      </c>
      <c r="F18" s="38">
        <v>0</v>
      </c>
      <c r="G18" s="38"/>
      <c r="H18" s="98" t="s">
        <v>325</v>
      </c>
      <c r="I18" s="92">
        <v>46</v>
      </c>
      <c r="J18" s="38">
        <v>28</v>
      </c>
      <c r="K18" s="38">
        <v>8</v>
      </c>
      <c r="L18" s="38">
        <v>4</v>
      </c>
      <c r="M18" s="38">
        <v>6</v>
      </c>
      <c r="N18" s="38"/>
      <c r="O18" s="98" t="s">
        <v>325</v>
      </c>
      <c r="P18" s="92">
        <v>1</v>
      </c>
      <c r="Q18" s="90" t="s">
        <v>263</v>
      </c>
      <c r="R18" s="38">
        <v>1</v>
      </c>
      <c r="S18" s="90" t="s">
        <v>263</v>
      </c>
      <c r="T18" s="90" t="s">
        <v>263</v>
      </c>
      <c r="U18" s="90"/>
      <c r="V18" s="98" t="s">
        <v>270</v>
      </c>
      <c r="W18" s="92">
        <v>11</v>
      </c>
      <c r="X18" s="90" t="s">
        <v>263</v>
      </c>
      <c r="Y18" s="38">
        <v>11</v>
      </c>
      <c r="Z18" s="90" t="s">
        <v>263</v>
      </c>
      <c r="AA18" s="90" t="s">
        <v>263</v>
      </c>
      <c r="AC18" s="98" t="s">
        <v>498</v>
      </c>
      <c r="AD18" s="92">
        <v>15</v>
      </c>
      <c r="AE18" s="38">
        <v>1</v>
      </c>
      <c r="AF18" s="38">
        <v>14</v>
      </c>
      <c r="AG18" s="38">
        <v>0</v>
      </c>
      <c r="AH18" s="38">
        <v>0</v>
      </c>
      <c r="AJ18" s="98" t="s">
        <v>498</v>
      </c>
      <c r="AK18" s="40">
        <v>19</v>
      </c>
      <c r="AL18" s="41" t="s">
        <v>608</v>
      </c>
      <c r="AM18" s="41">
        <v>19</v>
      </c>
      <c r="AN18" s="41" t="s">
        <v>608</v>
      </c>
      <c r="AO18" s="41" t="s">
        <v>608</v>
      </c>
      <c r="AQ18" s="98" t="s">
        <v>498</v>
      </c>
      <c r="AR18" s="40">
        <v>2</v>
      </c>
      <c r="AS18" s="41">
        <v>0</v>
      </c>
      <c r="AT18" s="41">
        <v>2</v>
      </c>
      <c r="AU18" s="41" t="s">
        <v>608</v>
      </c>
      <c r="AV18" s="41">
        <v>0</v>
      </c>
      <c r="AW18" s="98" t="s">
        <v>498</v>
      </c>
      <c r="AX18" s="192">
        <v>11</v>
      </c>
      <c r="AY18" s="188" t="s">
        <v>663</v>
      </c>
      <c r="AZ18" s="188">
        <v>11</v>
      </c>
      <c r="BA18" s="188" t="s">
        <v>663</v>
      </c>
      <c r="BB18" s="188" t="s">
        <v>663</v>
      </c>
      <c r="BC18" s="98" t="s">
        <v>498</v>
      </c>
      <c r="BD18" s="192">
        <v>8</v>
      </c>
      <c r="BE18" s="188">
        <v>0</v>
      </c>
      <c r="BF18" s="188">
        <v>8</v>
      </c>
      <c r="BG18" s="188" t="s">
        <v>663</v>
      </c>
      <c r="BH18" s="188">
        <v>0</v>
      </c>
      <c r="BI18" s="98" t="s">
        <v>498</v>
      </c>
      <c r="BJ18" s="192">
        <v>4</v>
      </c>
      <c r="BK18" s="188" t="s">
        <v>663</v>
      </c>
      <c r="BL18" s="188">
        <v>4</v>
      </c>
      <c r="BM18" s="188" t="s">
        <v>663</v>
      </c>
      <c r="BN18" s="188">
        <v>0</v>
      </c>
      <c r="BO18" s="98" t="s">
        <v>498</v>
      </c>
      <c r="BP18" s="192">
        <v>34</v>
      </c>
      <c r="BQ18" s="188" t="s">
        <v>663</v>
      </c>
      <c r="BR18" s="188">
        <v>34</v>
      </c>
      <c r="BS18" s="188">
        <v>0</v>
      </c>
      <c r="BT18" s="188" t="s">
        <v>663</v>
      </c>
      <c r="BU18" s="98" t="s">
        <v>498</v>
      </c>
      <c r="BV18" s="192">
        <v>11</v>
      </c>
      <c r="BW18" s="421"/>
      <c r="BX18" s="421"/>
      <c r="BY18" s="421"/>
      <c r="BZ18" s="421"/>
    </row>
    <row r="19" spans="1:78" ht="12" customHeight="1">
      <c r="A19" s="98" t="s">
        <v>278</v>
      </c>
      <c r="B19" s="36">
        <v>9195</v>
      </c>
      <c r="C19" s="37">
        <v>4560</v>
      </c>
      <c r="D19" s="38">
        <v>911</v>
      </c>
      <c r="E19" s="37">
        <v>1365</v>
      </c>
      <c r="F19" s="37">
        <v>2360</v>
      </c>
      <c r="G19" s="38"/>
      <c r="H19" s="98" t="s">
        <v>279</v>
      </c>
      <c r="I19" s="92">
        <v>264</v>
      </c>
      <c r="J19" s="90" t="s">
        <v>263</v>
      </c>
      <c r="K19" s="38">
        <v>264</v>
      </c>
      <c r="L19" s="38">
        <v>0</v>
      </c>
      <c r="M19" s="38">
        <v>0</v>
      </c>
      <c r="N19" s="38"/>
      <c r="O19" s="98" t="s">
        <v>279</v>
      </c>
      <c r="P19" s="92">
        <v>242</v>
      </c>
      <c r="Q19" s="90" t="s">
        <v>263</v>
      </c>
      <c r="R19" s="38">
        <v>242</v>
      </c>
      <c r="S19" s="38">
        <v>0</v>
      </c>
      <c r="T19" s="90" t="s">
        <v>263</v>
      </c>
      <c r="U19" s="90"/>
      <c r="V19" s="98" t="s">
        <v>325</v>
      </c>
      <c r="W19" s="92">
        <v>18</v>
      </c>
      <c r="X19" s="37">
        <v>5</v>
      </c>
      <c r="Y19" s="38">
        <v>6</v>
      </c>
      <c r="Z19" s="38">
        <v>4</v>
      </c>
      <c r="AA19" s="37">
        <v>3</v>
      </c>
      <c r="AC19" s="98" t="s">
        <v>499</v>
      </c>
      <c r="AD19" s="92">
        <v>4</v>
      </c>
      <c r="AE19" s="37">
        <v>0</v>
      </c>
      <c r="AF19" s="38">
        <v>4</v>
      </c>
      <c r="AG19" s="90" t="s">
        <v>263</v>
      </c>
      <c r="AH19" s="90" t="s">
        <v>263</v>
      </c>
      <c r="AJ19" s="98" t="s">
        <v>499</v>
      </c>
      <c r="AK19" s="40">
        <v>3</v>
      </c>
      <c r="AL19" s="41">
        <v>0</v>
      </c>
      <c r="AM19" s="41">
        <v>0</v>
      </c>
      <c r="AN19" s="41">
        <v>0</v>
      </c>
      <c r="AO19" s="41">
        <v>3</v>
      </c>
      <c r="AQ19" s="98" t="s">
        <v>499</v>
      </c>
      <c r="AR19" s="40">
        <v>6</v>
      </c>
      <c r="AS19" s="41">
        <v>0</v>
      </c>
      <c r="AT19" s="41">
        <v>5</v>
      </c>
      <c r="AU19" s="41">
        <v>0</v>
      </c>
      <c r="AV19" s="41">
        <v>1</v>
      </c>
      <c r="AW19" s="98" t="s">
        <v>499</v>
      </c>
      <c r="AX19" s="192">
        <v>2</v>
      </c>
      <c r="AY19" s="188" t="s">
        <v>663</v>
      </c>
      <c r="AZ19" s="188">
        <v>2</v>
      </c>
      <c r="BA19" s="188" t="s">
        <v>663</v>
      </c>
      <c r="BB19" s="188" t="s">
        <v>663</v>
      </c>
      <c r="BC19" s="98" t="s">
        <v>499</v>
      </c>
      <c r="BD19" s="192">
        <v>2</v>
      </c>
      <c r="BE19" s="188" t="s">
        <v>663</v>
      </c>
      <c r="BF19" s="188">
        <v>2</v>
      </c>
      <c r="BG19" s="188" t="s">
        <v>663</v>
      </c>
      <c r="BH19" s="188">
        <v>1</v>
      </c>
      <c r="BI19" s="98" t="s">
        <v>499</v>
      </c>
      <c r="BJ19" s="192">
        <v>3</v>
      </c>
      <c r="BK19" s="188">
        <v>0</v>
      </c>
      <c r="BL19" s="188">
        <v>0</v>
      </c>
      <c r="BM19" s="188" t="s">
        <v>663</v>
      </c>
      <c r="BN19" s="188">
        <v>3</v>
      </c>
      <c r="BO19" s="98" t="s">
        <v>499</v>
      </c>
      <c r="BP19" s="192">
        <v>1</v>
      </c>
      <c r="BQ19" s="188" t="s">
        <v>663</v>
      </c>
      <c r="BR19" s="188">
        <v>0</v>
      </c>
      <c r="BS19" s="188" t="s">
        <v>663</v>
      </c>
      <c r="BT19" s="188">
        <v>1</v>
      </c>
      <c r="BU19" s="98" t="s">
        <v>499</v>
      </c>
      <c r="BV19" s="192">
        <v>3</v>
      </c>
      <c r="BW19" s="421"/>
      <c r="BX19" s="421"/>
      <c r="BY19" s="421"/>
      <c r="BZ19" s="421"/>
    </row>
    <row r="20" spans="1:78" ht="12" customHeight="1">
      <c r="A20" s="98" t="s">
        <v>280</v>
      </c>
      <c r="B20" s="92">
        <v>27</v>
      </c>
      <c r="C20" s="38">
        <v>27</v>
      </c>
      <c r="D20" s="38">
        <v>0</v>
      </c>
      <c r="E20" s="38">
        <v>0</v>
      </c>
      <c r="F20" s="38">
        <v>0</v>
      </c>
      <c r="G20" s="37"/>
      <c r="H20" s="98" t="s">
        <v>278</v>
      </c>
      <c r="I20" s="36">
        <v>5902</v>
      </c>
      <c r="J20" s="37">
        <v>2656</v>
      </c>
      <c r="K20" s="38">
        <v>629</v>
      </c>
      <c r="L20" s="37">
        <v>1177</v>
      </c>
      <c r="M20" s="37">
        <v>1440</v>
      </c>
      <c r="N20" s="37"/>
      <c r="O20" s="98" t="s">
        <v>278</v>
      </c>
      <c r="P20" s="36">
        <v>4554</v>
      </c>
      <c r="Q20" s="37">
        <v>2477</v>
      </c>
      <c r="R20" s="38">
        <v>469</v>
      </c>
      <c r="S20" s="37">
        <v>697</v>
      </c>
      <c r="T20" s="37">
        <v>911</v>
      </c>
      <c r="U20" s="37"/>
      <c r="V20" s="98" t="s">
        <v>544</v>
      </c>
      <c r="W20" s="92">
        <v>31</v>
      </c>
      <c r="X20" s="37">
        <v>13</v>
      </c>
      <c r="Y20" s="38">
        <v>4</v>
      </c>
      <c r="Z20" s="38">
        <v>4</v>
      </c>
      <c r="AA20" s="37">
        <v>10</v>
      </c>
      <c r="AC20" s="98" t="s">
        <v>544</v>
      </c>
      <c r="AD20" s="92">
        <v>67</v>
      </c>
      <c r="AE20" s="37">
        <v>39</v>
      </c>
      <c r="AF20" s="38">
        <v>7</v>
      </c>
      <c r="AG20" s="38">
        <v>9</v>
      </c>
      <c r="AH20" s="37">
        <v>12</v>
      </c>
      <c r="AJ20" s="98" t="s">
        <v>544</v>
      </c>
      <c r="AK20" s="40">
        <v>41</v>
      </c>
      <c r="AL20" s="41">
        <v>20</v>
      </c>
      <c r="AM20" s="41">
        <v>4</v>
      </c>
      <c r="AN20" s="41">
        <v>9</v>
      </c>
      <c r="AO20" s="41">
        <v>8</v>
      </c>
      <c r="AQ20" s="98" t="s">
        <v>544</v>
      </c>
      <c r="AR20" s="40">
        <v>7</v>
      </c>
      <c r="AS20" s="41">
        <v>4</v>
      </c>
      <c r="AT20" s="41">
        <v>0</v>
      </c>
      <c r="AU20" s="41">
        <v>1</v>
      </c>
      <c r="AV20" s="41">
        <v>2</v>
      </c>
      <c r="AW20" s="98" t="s">
        <v>544</v>
      </c>
      <c r="AX20" s="192">
        <v>3</v>
      </c>
      <c r="AY20" s="188">
        <v>1</v>
      </c>
      <c r="AZ20" s="188">
        <v>0</v>
      </c>
      <c r="BA20" s="188">
        <v>1</v>
      </c>
      <c r="BB20" s="188">
        <v>1</v>
      </c>
      <c r="BC20" s="98" t="s">
        <v>544</v>
      </c>
      <c r="BD20" s="192">
        <v>1</v>
      </c>
      <c r="BE20" s="188">
        <v>1</v>
      </c>
      <c r="BF20" s="188">
        <v>0</v>
      </c>
      <c r="BG20" s="188">
        <v>0</v>
      </c>
      <c r="BH20" s="188">
        <v>0</v>
      </c>
      <c r="BI20" s="98" t="s">
        <v>544</v>
      </c>
      <c r="BJ20" s="192">
        <v>37</v>
      </c>
      <c r="BK20" s="188">
        <v>19</v>
      </c>
      <c r="BL20" s="188">
        <v>0</v>
      </c>
      <c r="BM20" s="188">
        <v>4</v>
      </c>
      <c r="BN20" s="188">
        <v>13</v>
      </c>
      <c r="BO20" s="98" t="s">
        <v>544</v>
      </c>
      <c r="BP20" s="192">
        <v>33</v>
      </c>
      <c r="BQ20" s="188">
        <v>16</v>
      </c>
      <c r="BR20" s="188">
        <v>0</v>
      </c>
      <c r="BS20" s="188">
        <v>4</v>
      </c>
      <c r="BT20" s="188">
        <v>13</v>
      </c>
      <c r="BU20" s="98" t="s">
        <v>544</v>
      </c>
      <c r="BV20" s="192">
        <v>90</v>
      </c>
      <c r="BW20" s="421"/>
      <c r="BX20" s="421"/>
      <c r="BY20" s="421"/>
      <c r="BZ20" s="421"/>
    </row>
    <row r="21" spans="1:78" ht="12" customHeight="1">
      <c r="A21" s="98" t="s">
        <v>281</v>
      </c>
      <c r="B21" s="92">
        <v>12</v>
      </c>
      <c r="C21" s="38">
        <v>7</v>
      </c>
      <c r="D21" s="38">
        <v>0</v>
      </c>
      <c r="E21" s="38">
        <v>0</v>
      </c>
      <c r="F21" s="38">
        <v>4</v>
      </c>
      <c r="G21" s="38"/>
      <c r="H21" s="98" t="s">
        <v>280</v>
      </c>
      <c r="I21" s="92">
        <v>2</v>
      </c>
      <c r="J21" s="38">
        <v>2</v>
      </c>
      <c r="K21" s="38">
        <v>0</v>
      </c>
      <c r="L21" s="38">
        <v>0</v>
      </c>
      <c r="M21" s="38">
        <v>0</v>
      </c>
      <c r="N21" s="38"/>
      <c r="O21" s="98" t="s">
        <v>280</v>
      </c>
      <c r="P21" s="92">
        <v>20</v>
      </c>
      <c r="Q21" s="38">
        <v>19</v>
      </c>
      <c r="R21" s="38">
        <v>0</v>
      </c>
      <c r="S21" s="38">
        <v>1</v>
      </c>
      <c r="T21" s="38">
        <v>0</v>
      </c>
      <c r="U21" s="38"/>
      <c r="V21" s="98" t="s">
        <v>279</v>
      </c>
      <c r="W21" s="92">
        <v>293</v>
      </c>
      <c r="X21" s="37">
        <v>1</v>
      </c>
      <c r="Y21" s="38">
        <v>292</v>
      </c>
      <c r="Z21" s="38">
        <v>0</v>
      </c>
      <c r="AA21" s="37">
        <v>0</v>
      </c>
      <c r="AC21" s="98" t="s">
        <v>500</v>
      </c>
      <c r="AD21" s="92">
        <v>190</v>
      </c>
      <c r="AE21" s="37">
        <v>1</v>
      </c>
      <c r="AF21" s="38">
        <v>178</v>
      </c>
      <c r="AG21" s="38">
        <v>1</v>
      </c>
      <c r="AH21" s="37">
        <v>10</v>
      </c>
      <c r="AJ21" s="98" t="s">
        <v>500</v>
      </c>
      <c r="AK21" s="40">
        <v>128</v>
      </c>
      <c r="AL21" s="41">
        <v>1</v>
      </c>
      <c r="AM21" s="41">
        <v>97</v>
      </c>
      <c r="AN21" s="41">
        <v>1</v>
      </c>
      <c r="AO21" s="41">
        <v>29</v>
      </c>
      <c r="AQ21" s="98" t="s">
        <v>500</v>
      </c>
      <c r="AR21" s="40">
        <v>187</v>
      </c>
      <c r="AS21" s="41">
        <v>0</v>
      </c>
      <c r="AT21" s="41">
        <v>156</v>
      </c>
      <c r="AU21" s="41">
        <v>0</v>
      </c>
      <c r="AV21" s="41">
        <v>31</v>
      </c>
      <c r="AW21" s="98" t="s">
        <v>500</v>
      </c>
      <c r="AX21" s="192">
        <v>282</v>
      </c>
      <c r="AY21" s="188">
        <v>0</v>
      </c>
      <c r="AZ21" s="188">
        <v>247</v>
      </c>
      <c r="BA21" s="188">
        <v>0</v>
      </c>
      <c r="BB21" s="188">
        <v>35</v>
      </c>
      <c r="BC21" s="98" t="s">
        <v>500</v>
      </c>
      <c r="BD21" s="192">
        <v>199</v>
      </c>
      <c r="BE21" s="188">
        <v>1</v>
      </c>
      <c r="BF21" s="188">
        <v>172</v>
      </c>
      <c r="BG21" s="188">
        <v>0</v>
      </c>
      <c r="BH21" s="188">
        <v>26</v>
      </c>
      <c r="BI21" s="98" t="s">
        <v>500</v>
      </c>
      <c r="BJ21" s="192">
        <v>119</v>
      </c>
      <c r="BK21" s="188">
        <v>2</v>
      </c>
      <c r="BL21" s="188">
        <v>91</v>
      </c>
      <c r="BM21" s="188">
        <v>0</v>
      </c>
      <c r="BN21" s="188">
        <v>26</v>
      </c>
      <c r="BO21" s="98" t="s">
        <v>500</v>
      </c>
      <c r="BP21" s="192">
        <v>364</v>
      </c>
      <c r="BQ21" s="188">
        <v>0</v>
      </c>
      <c r="BR21" s="188">
        <v>300</v>
      </c>
      <c r="BS21" s="188">
        <v>0</v>
      </c>
      <c r="BT21" s="188">
        <v>63</v>
      </c>
      <c r="BU21" s="98" t="s">
        <v>500</v>
      </c>
      <c r="BV21" s="192">
        <v>363</v>
      </c>
      <c r="BW21" s="421"/>
      <c r="BX21" s="421"/>
      <c r="BY21" s="421"/>
      <c r="BZ21" s="421"/>
    </row>
    <row r="22" spans="1:78" ht="12" customHeight="1">
      <c r="A22" s="98"/>
      <c r="B22" s="92"/>
      <c r="C22" s="38"/>
      <c r="D22" s="38"/>
      <c r="E22" s="38"/>
      <c r="F22" s="38"/>
      <c r="G22" s="38"/>
      <c r="H22" s="98" t="s">
        <v>281</v>
      </c>
      <c r="I22" s="92">
        <v>17</v>
      </c>
      <c r="J22" s="38">
        <v>12</v>
      </c>
      <c r="K22" s="38">
        <v>1</v>
      </c>
      <c r="L22" s="38">
        <v>0</v>
      </c>
      <c r="M22" s="38">
        <v>4</v>
      </c>
      <c r="N22" s="38"/>
      <c r="O22" s="98" t="s">
        <v>281</v>
      </c>
      <c r="P22" s="92">
        <v>9</v>
      </c>
      <c r="Q22" s="38">
        <v>8</v>
      </c>
      <c r="R22" s="38">
        <v>0</v>
      </c>
      <c r="S22" s="38">
        <v>0</v>
      </c>
      <c r="T22" s="38">
        <v>0</v>
      </c>
      <c r="U22" s="38"/>
      <c r="V22" s="98" t="s">
        <v>278</v>
      </c>
      <c r="W22" s="36">
        <v>3263</v>
      </c>
      <c r="X22" s="37">
        <v>1612</v>
      </c>
      <c r="Y22" s="38">
        <v>322</v>
      </c>
      <c r="Z22" s="37">
        <v>465</v>
      </c>
      <c r="AA22" s="37">
        <v>864</v>
      </c>
      <c r="AC22" s="98" t="s">
        <v>501</v>
      </c>
      <c r="AD22" s="36">
        <v>2485</v>
      </c>
      <c r="AE22" s="37">
        <v>1503</v>
      </c>
      <c r="AF22" s="38">
        <v>267</v>
      </c>
      <c r="AG22" s="37">
        <v>242</v>
      </c>
      <c r="AH22" s="37">
        <v>474</v>
      </c>
      <c r="AJ22" s="98" t="s">
        <v>501</v>
      </c>
      <c r="AK22" s="40">
        <v>3958</v>
      </c>
      <c r="AL22" s="41">
        <v>2307</v>
      </c>
      <c r="AM22" s="41">
        <v>474</v>
      </c>
      <c r="AN22" s="41">
        <v>502</v>
      </c>
      <c r="AO22" s="41">
        <v>676</v>
      </c>
      <c r="AQ22" s="98" t="s">
        <v>501</v>
      </c>
      <c r="AR22" s="40">
        <v>4029</v>
      </c>
      <c r="AS22" s="41">
        <v>2034</v>
      </c>
      <c r="AT22" s="41">
        <v>380</v>
      </c>
      <c r="AU22" s="41">
        <v>448</v>
      </c>
      <c r="AV22" s="41">
        <v>1167</v>
      </c>
      <c r="AW22" s="98" t="s">
        <v>501</v>
      </c>
      <c r="AX22" s="192">
        <v>3816</v>
      </c>
      <c r="AY22" s="188">
        <v>1923</v>
      </c>
      <c r="AZ22" s="188">
        <v>449</v>
      </c>
      <c r="BA22" s="188">
        <v>366</v>
      </c>
      <c r="BB22" s="188">
        <v>1078</v>
      </c>
      <c r="BC22" s="98" t="s">
        <v>501</v>
      </c>
      <c r="BD22" s="192">
        <v>4638</v>
      </c>
      <c r="BE22" s="188">
        <v>2278</v>
      </c>
      <c r="BF22" s="188">
        <v>343</v>
      </c>
      <c r="BG22" s="188">
        <v>761</v>
      </c>
      <c r="BH22" s="188">
        <v>1255</v>
      </c>
      <c r="BI22" s="98" t="s">
        <v>501</v>
      </c>
      <c r="BJ22" s="192">
        <v>3989</v>
      </c>
      <c r="BK22" s="188">
        <v>2186</v>
      </c>
      <c r="BL22" s="188">
        <v>29</v>
      </c>
      <c r="BM22" s="188">
        <v>611</v>
      </c>
      <c r="BN22" s="188">
        <v>1163</v>
      </c>
      <c r="BO22" s="98" t="s">
        <v>501</v>
      </c>
      <c r="BP22" s="192">
        <v>3111</v>
      </c>
      <c r="BQ22" s="188">
        <v>1772</v>
      </c>
      <c r="BR22" s="188">
        <v>56</v>
      </c>
      <c r="BS22" s="188">
        <v>515</v>
      </c>
      <c r="BT22" s="188">
        <v>768</v>
      </c>
      <c r="BU22" s="98" t="s">
        <v>501</v>
      </c>
      <c r="BV22" s="192">
        <v>3594</v>
      </c>
      <c r="BW22" s="421"/>
      <c r="BX22" s="421"/>
      <c r="BY22" s="421"/>
      <c r="BZ22" s="421"/>
    </row>
    <row r="23" spans="1:78" ht="12" customHeight="1">
      <c r="A23" s="98" t="s">
        <v>282</v>
      </c>
      <c r="B23" s="92">
        <v>4</v>
      </c>
      <c r="C23" s="38">
        <v>4</v>
      </c>
      <c r="D23" s="35" t="s">
        <v>246</v>
      </c>
      <c r="E23" s="2" t="s">
        <v>319</v>
      </c>
      <c r="F23" s="2" t="s">
        <v>319</v>
      </c>
      <c r="G23" s="38"/>
      <c r="H23" s="98" t="s">
        <v>327</v>
      </c>
      <c r="I23" s="92">
        <v>0</v>
      </c>
      <c r="J23" s="38">
        <v>0</v>
      </c>
      <c r="K23" s="90" t="s">
        <v>263</v>
      </c>
      <c r="L23" s="90" t="s">
        <v>263</v>
      </c>
      <c r="M23" s="90" t="s">
        <v>263</v>
      </c>
      <c r="N23" s="90"/>
      <c r="O23" s="98" t="s">
        <v>327</v>
      </c>
      <c r="P23" s="92">
        <v>3</v>
      </c>
      <c r="Q23" s="38">
        <v>2</v>
      </c>
      <c r="R23" s="38">
        <v>1</v>
      </c>
      <c r="S23" s="90" t="s">
        <v>263</v>
      </c>
      <c r="T23" s="90" t="s">
        <v>263</v>
      </c>
      <c r="U23" s="90"/>
      <c r="V23" s="98" t="s">
        <v>280</v>
      </c>
      <c r="W23" s="92">
        <v>3</v>
      </c>
      <c r="X23" s="38">
        <v>1</v>
      </c>
      <c r="Y23" s="38">
        <v>0</v>
      </c>
      <c r="Z23" s="38">
        <v>2</v>
      </c>
      <c r="AA23" s="38">
        <v>0</v>
      </c>
      <c r="AC23" s="98" t="s">
        <v>502</v>
      </c>
      <c r="AD23" s="92">
        <v>3</v>
      </c>
      <c r="AE23" s="38">
        <v>2</v>
      </c>
      <c r="AF23" s="38">
        <v>0</v>
      </c>
      <c r="AG23" s="38">
        <v>1</v>
      </c>
      <c r="AH23" s="38">
        <v>0</v>
      </c>
      <c r="AJ23" s="98" t="s">
        <v>502</v>
      </c>
      <c r="AK23" s="40">
        <v>2</v>
      </c>
      <c r="AL23" s="41">
        <v>1</v>
      </c>
      <c r="AM23" s="41">
        <v>0</v>
      </c>
      <c r="AN23" s="41">
        <v>0</v>
      </c>
      <c r="AO23" s="41">
        <v>0</v>
      </c>
      <c r="AQ23" s="98" t="s">
        <v>502</v>
      </c>
      <c r="AR23" s="40">
        <v>1</v>
      </c>
      <c r="AS23" s="41">
        <v>1</v>
      </c>
      <c r="AT23" s="41">
        <v>0</v>
      </c>
      <c r="AU23" s="41">
        <v>0</v>
      </c>
      <c r="AV23" s="41">
        <v>0</v>
      </c>
      <c r="AW23" s="98" t="s">
        <v>502</v>
      </c>
      <c r="AX23" s="192">
        <v>12</v>
      </c>
      <c r="AY23" s="188">
        <v>11</v>
      </c>
      <c r="AZ23" s="188">
        <v>1</v>
      </c>
      <c r="BA23" s="188">
        <v>0</v>
      </c>
      <c r="BB23" s="188">
        <v>0</v>
      </c>
      <c r="BC23" s="98" t="s">
        <v>502</v>
      </c>
      <c r="BD23" s="192">
        <v>2</v>
      </c>
      <c r="BE23" s="188">
        <v>2</v>
      </c>
      <c r="BF23" s="188">
        <v>0</v>
      </c>
      <c r="BG23" s="188">
        <v>0</v>
      </c>
      <c r="BH23" s="188">
        <v>0</v>
      </c>
      <c r="BI23" s="98" t="s">
        <v>502</v>
      </c>
      <c r="BJ23" s="192">
        <v>2</v>
      </c>
      <c r="BK23" s="188">
        <v>2</v>
      </c>
      <c r="BL23" s="188">
        <v>0</v>
      </c>
      <c r="BM23" s="188">
        <v>0</v>
      </c>
      <c r="BN23" s="188">
        <v>0</v>
      </c>
      <c r="BO23" s="98" t="s">
        <v>502</v>
      </c>
      <c r="BP23" s="192">
        <v>5</v>
      </c>
      <c r="BQ23" s="188">
        <v>4</v>
      </c>
      <c r="BR23" s="188">
        <v>1</v>
      </c>
      <c r="BS23" s="188">
        <v>0</v>
      </c>
      <c r="BT23" s="188">
        <v>0</v>
      </c>
      <c r="BU23" s="98" t="s">
        <v>502</v>
      </c>
      <c r="BV23" s="192">
        <v>74</v>
      </c>
      <c r="BW23" s="421"/>
      <c r="BX23" s="421"/>
      <c r="BY23" s="421"/>
      <c r="BZ23" s="421"/>
    </row>
    <row r="24" spans="1:78" ht="12" customHeight="1">
      <c r="A24" s="98"/>
      <c r="B24" s="92"/>
      <c r="C24" s="38"/>
      <c r="D24" s="35"/>
      <c r="E24" s="2"/>
      <c r="F24" s="2"/>
      <c r="G24" s="38"/>
      <c r="H24" s="98"/>
      <c r="I24" s="92"/>
      <c r="J24" s="38"/>
      <c r="K24" s="90"/>
      <c r="L24" s="90"/>
      <c r="M24" s="90"/>
      <c r="N24" s="90"/>
      <c r="O24" s="98"/>
      <c r="P24" s="92"/>
      <c r="Q24" s="38"/>
      <c r="R24" s="38"/>
      <c r="S24" s="90"/>
      <c r="T24" s="90"/>
      <c r="U24" s="90"/>
      <c r="V24" s="98"/>
      <c r="W24" s="92"/>
      <c r="X24" s="38"/>
      <c r="Y24" s="38"/>
      <c r="Z24" s="38"/>
      <c r="AA24" s="38"/>
      <c r="AC24" s="98"/>
      <c r="AD24" s="92"/>
      <c r="AE24" s="38"/>
      <c r="AF24" s="38"/>
      <c r="AG24" s="38"/>
      <c r="AH24" s="38"/>
      <c r="AJ24" s="98"/>
      <c r="AK24" s="40"/>
      <c r="AL24" s="41"/>
      <c r="AM24" s="41"/>
      <c r="AN24" s="41"/>
      <c r="AO24" s="41"/>
      <c r="AQ24" s="98"/>
      <c r="AR24" s="40"/>
      <c r="AS24" s="41"/>
      <c r="AT24" s="41"/>
      <c r="AU24" s="41"/>
      <c r="AV24" s="41"/>
      <c r="AW24" s="98"/>
      <c r="AX24" s="192"/>
      <c r="AY24" s="188"/>
      <c r="AZ24" s="188"/>
      <c r="BA24" s="188"/>
      <c r="BB24" s="188"/>
      <c r="BC24" s="98"/>
      <c r="BD24" s="192"/>
      <c r="BE24" s="188"/>
      <c r="BF24" s="188"/>
      <c r="BG24" s="188"/>
      <c r="BH24" s="188"/>
      <c r="BI24" s="98" t="s">
        <v>704</v>
      </c>
      <c r="BJ24" s="188" t="s">
        <v>663</v>
      </c>
      <c r="BK24" s="188" t="s">
        <v>663</v>
      </c>
      <c r="BL24" s="188" t="s">
        <v>663</v>
      </c>
      <c r="BM24" s="188" t="s">
        <v>663</v>
      </c>
      <c r="BN24" s="188" t="s">
        <v>663</v>
      </c>
      <c r="BO24" s="98" t="s">
        <v>704</v>
      </c>
      <c r="BP24" s="192">
        <v>2</v>
      </c>
      <c r="BQ24" s="188">
        <v>0</v>
      </c>
      <c r="BR24" s="188">
        <v>2</v>
      </c>
      <c r="BS24" s="188" t="s">
        <v>663</v>
      </c>
      <c r="BT24" s="188">
        <v>0</v>
      </c>
      <c r="BU24" s="98" t="s">
        <v>704</v>
      </c>
      <c r="BV24" s="192">
        <v>3</v>
      </c>
      <c r="BW24" s="421"/>
      <c r="BX24" s="421"/>
      <c r="BY24" s="421"/>
      <c r="BZ24" s="421"/>
    </row>
    <row r="25" spans="1:78" ht="12" customHeight="1">
      <c r="A25" s="98" t="s">
        <v>284</v>
      </c>
      <c r="B25" s="92">
        <v>29</v>
      </c>
      <c r="C25" s="38">
        <v>13</v>
      </c>
      <c r="D25" s="38">
        <v>0</v>
      </c>
      <c r="E25" s="38">
        <v>1</v>
      </c>
      <c r="F25" s="38">
        <v>16</v>
      </c>
      <c r="G25" s="2"/>
      <c r="H25" s="98" t="s">
        <v>326</v>
      </c>
      <c r="I25" s="92">
        <v>76</v>
      </c>
      <c r="J25" s="38">
        <v>70</v>
      </c>
      <c r="K25" s="38">
        <v>5</v>
      </c>
      <c r="L25" s="90" t="s">
        <v>263</v>
      </c>
      <c r="M25" s="38">
        <v>0</v>
      </c>
      <c r="N25" s="38"/>
      <c r="O25" s="98" t="s">
        <v>326</v>
      </c>
      <c r="P25" s="92">
        <v>47</v>
      </c>
      <c r="Q25" s="38">
        <v>47</v>
      </c>
      <c r="R25" s="38">
        <v>0</v>
      </c>
      <c r="S25" s="90" t="s">
        <v>263</v>
      </c>
      <c r="T25" s="38">
        <v>0</v>
      </c>
      <c r="U25" s="38"/>
      <c r="V25" s="98" t="s">
        <v>281</v>
      </c>
      <c r="W25" s="92">
        <v>4</v>
      </c>
      <c r="X25" s="38">
        <v>3</v>
      </c>
      <c r="Y25" s="38">
        <v>1</v>
      </c>
      <c r="Z25" s="38">
        <v>0</v>
      </c>
      <c r="AA25" s="38">
        <v>0</v>
      </c>
      <c r="AC25" s="98" t="s">
        <v>503</v>
      </c>
      <c r="AD25" s="92">
        <v>3</v>
      </c>
      <c r="AE25" s="38">
        <v>3</v>
      </c>
      <c r="AF25" s="38">
        <v>0</v>
      </c>
      <c r="AG25" s="38">
        <v>0</v>
      </c>
      <c r="AH25" s="38">
        <v>0</v>
      </c>
      <c r="AJ25" s="98" t="s">
        <v>503</v>
      </c>
      <c r="AK25" s="40">
        <v>1</v>
      </c>
      <c r="AL25" s="41">
        <v>1</v>
      </c>
      <c r="AM25" s="41">
        <v>0</v>
      </c>
      <c r="AN25" s="41" t="s">
        <v>608</v>
      </c>
      <c r="AO25" s="41">
        <v>0</v>
      </c>
      <c r="AQ25" s="98" t="s">
        <v>503</v>
      </c>
      <c r="AR25" s="40">
        <v>42</v>
      </c>
      <c r="AS25" s="41">
        <v>17</v>
      </c>
      <c r="AT25" s="41">
        <v>25</v>
      </c>
      <c r="AU25" s="41">
        <v>0</v>
      </c>
      <c r="AV25" s="41">
        <v>0</v>
      </c>
      <c r="AW25" s="98" t="s">
        <v>503</v>
      </c>
      <c r="AX25" s="192">
        <v>1</v>
      </c>
      <c r="AY25" s="188">
        <v>0</v>
      </c>
      <c r="AZ25" s="188">
        <v>0</v>
      </c>
      <c r="BA25" s="188">
        <v>0</v>
      </c>
      <c r="BB25" s="188">
        <v>0</v>
      </c>
      <c r="BC25" s="98" t="s">
        <v>503</v>
      </c>
      <c r="BD25" s="192">
        <v>2</v>
      </c>
      <c r="BE25" s="188">
        <v>1</v>
      </c>
      <c r="BF25" s="188">
        <v>0</v>
      </c>
      <c r="BG25" s="188">
        <v>1</v>
      </c>
      <c r="BH25" s="188">
        <v>0</v>
      </c>
      <c r="BI25" s="98" t="s">
        <v>503</v>
      </c>
      <c r="BJ25" s="192">
        <v>0</v>
      </c>
      <c r="BK25" s="188">
        <v>0</v>
      </c>
      <c r="BL25" s="188" t="s">
        <v>663</v>
      </c>
      <c r="BM25" s="188">
        <v>0</v>
      </c>
      <c r="BN25" s="188">
        <v>0</v>
      </c>
      <c r="BO25" s="98" t="s">
        <v>503</v>
      </c>
      <c r="BP25" s="192">
        <v>5</v>
      </c>
      <c r="BQ25" s="188">
        <v>5</v>
      </c>
      <c r="BR25" s="188" t="s">
        <v>663</v>
      </c>
      <c r="BS25" s="188">
        <v>0</v>
      </c>
      <c r="BT25" s="188" t="s">
        <v>663</v>
      </c>
      <c r="BU25" s="98" t="s">
        <v>503</v>
      </c>
      <c r="BV25" s="192">
        <v>4</v>
      </c>
      <c r="BW25" s="421"/>
      <c r="BX25" s="421"/>
      <c r="BY25" s="421"/>
      <c r="BZ25" s="421"/>
    </row>
    <row r="26" spans="1:78" ht="12" customHeight="1">
      <c r="A26" s="98" t="s">
        <v>283</v>
      </c>
      <c r="B26" s="36">
        <v>2543</v>
      </c>
      <c r="C26" s="37">
        <v>1422</v>
      </c>
      <c r="D26" s="38">
        <v>90</v>
      </c>
      <c r="E26" s="38">
        <v>350</v>
      </c>
      <c r="F26" s="38">
        <v>681</v>
      </c>
      <c r="G26" s="38"/>
      <c r="H26" s="98" t="s">
        <v>284</v>
      </c>
      <c r="I26" s="92">
        <v>92</v>
      </c>
      <c r="J26" s="38">
        <v>57</v>
      </c>
      <c r="K26" s="38">
        <v>3</v>
      </c>
      <c r="L26" s="38">
        <v>12</v>
      </c>
      <c r="M26" s="38">
        <v>20</v>
      </c>
      <c r="N26" s="38"/>
      <c r="O26" s="98" t="s">
        <v>284</v>
      </c>
      <c r="P26" s="92">
        <v>35</v>
      </c>
      <c r="Q26" s="38">
        <v>11</v>
      </c>
      <c r="R26" s="38">
        <v>0</v>
      </c>
      <c r="S26" s="38">
        <v>15</v>
      </c>
      <c r="T26" s="38">
        <v>8</v>
      </c>
      <c r="U26" s="38"/>
      <c r="V26" s="98" t="s">
        <v>327</v>
      </c>
      <c r="W26" s="92">
        <v>1</v>
      </c>
      <c r="X26" s="38">
        <v>1</v>
      </c>
      <c r="Y26" s="90" t="s">
        <v>263</v>
      </c>
      <c r="Z26" s="90" t="s">
        <v>263</v>
      </c>
      <c r="AA26" s="38">
        <v>0</v>
      </c>
      <c r="AC26" s="98" t="s">
        <v>504</v>
      </c>
      <c r="AD26" s="92">
        <v>1</v>
      </c>
      <c r="AE26" s="38">
        <v>1</v>
      </c>
      <c r="AF26" s="90" t="s">
        <v>263</v>
      </c>
      <c r="AG26" s="90" t="s">
        <v>263</v>
      </c>
      <c r="AH26" s="90" t="s">
        <v>263</v>
      </c>
      <c r="AJ26" s="98" t="s">
        <v>504</v>
      </c>
      <c r="AK26" s="40">
        <v>12</v>
      </c>
      <c r="AL26" s="41">
        <v>12</v>
      </c>
      <c r="AM26" s="41" t="s">
        <v>608</v>
      </c>
      <c r="AN26" s="41" t="s">
        <v>608</v>
      </c>
      <c r="AO26" s="41" t="s">
        <v>608</v>
      </c>
      <c r="AQ26" s="98" t="s">
        <v>504</v>
      </c>
      <c r="AR26" s="40">
        <v>0</v>
      </c>
      <c r="AS26" s="41">
        <v>0</v>
      </c>
      <c r="AT26" s="41">
        <v>0</v>
      </c>
      <c r="AU26" s="41" t="s">
        <v>608</v>
      </c>
      <c r="AV26" s="41" t="s">
        <v>608</v>
      </c>
      <c r="AW26" s="98" t="s">
        <v>504</v>
      </c>
      <c r="AX26" s="192">
        <v>11</v>
      </c>
      <c r="AY26" s="188">
        <v>11</v>
      </c>
      <c r="AZ26" s="188" t="s">
        <v>663</v>
      </c>
      <c r="BA26" s="188">
        <v>0</v>
      </c>
      <c r="BB26" s="188" t="s">
        <v>663</v>
      </c>
      <c r="BC26" s="98" t="s">
        <v>504</v>
      </c>
      <c r="BD26" s="192">
        <v>2</v>
      </c>
      <c r="BE26" s="188">
        <v>1</v>
      </c>
      <c r="BF26" s="188">
        <v>0</v>
      </c>
      <c r="BG26" s="188">
        <v>1</v>
      </c>
      <c r="BH26" s="188">
        <v>0</v>
      </c>
      <c r="BI26" s="98" t="s">
        <v>504</v>
      </c>
      <c r="BJ26" s="192">
        <v>12</v>
      </c>
      <c r="BK26" s="188">
        <v>12</v>
      </c>
      <c r="BL26" s="188" t="s">
        <v>663</v>
      </c>
      <c r="BM26" s="188">
        <v>0</v>
      </c>
      <c r="BN26" s="188">
        <v>0</v>
      </c>
      <c r="BO26" s="98" t="s">
        <v>504</v>
      </c>
      <c r="BP26" s="188" t="s">
        <v>663</v>
      </c>
      <c r="BQ26" s="188" t="s">
        <v>663</v>
      </c>
      <c r="BR26" s="188" t="s">
        <v>663</v>
      </c>
      <c r="BS26" s="188" t="s">
        <v>663</v>
      </c>
      <c r="BT26" s="188" t="s">
        <v>663</v>
      </c>
      <c r="BU26" s="98" t="s">
        <v>504</v>
      </c>
      <c r="BV26" s="188">
        <v>6</v>
      </c>
      <c r="BW26" s="421"/>
      <c r="BX26" s="421"/>
      <c r="BY26" s="421"/>
      <c r="BZ26" s="421"/>
    </row>
    <row r="27" spans="1:78" ht="12" customHeight="1">
      <c r="A27" s="98" t="s">
        <v>285</v>
      </c>
      <c r="B27" s="36">
        <v>2613</v>
      </c>
      <c r="C27" s="37">
        <v>1069</v>
      </c>
      <c r="D27" s="37">
        <v>1543</v>
      </c>
      <c r="E27" s="38">
        <v>0</v>
      </c>
      <c r="F27" s="35" t="s">
        <v>246</v>
      </c>
      <c r="G27" s="38"/>
      <c r="H27" s="98" t="s">
        <v>283</v>
      </c>
      <c r="I27" s="36">
        <v>2018</v>
      </c>
      <c r="J27" s="37">
        <v>1529</v>
      </c>
      <c r="K27" s="38">
        <v>29</v>
      </c>
      <c r="L27" s="38">
        <v>291</v>
      </c>
      <c r="M27" s="38">
        <v>169</v>
      </c>
      <c r="N27" s="38"/>
      <c r="O27" s="98" t="s">
        <v>283</v>
      </c>
      <c r="P27" s="36">
        <v>1274</v>
      </c>
      <c r="Q27" s="37">
        <v>898</v>
      </c>
      <c r="R27" s="38">
        <v>21</v>
      </c>
      <c r="S27" s="38">
        <v>310</v>
      </c>
      <c r="T27" s="38">
        <v>45</v>
      </c>
      <c r="U27" s="38"/>
      <c r="V27" s="98" t="s">
        <v>326</v>
      </c>
      <c r="W27" s="92">
        <v>140</v>
      </c>
      <c r="X27" s="38">
        <v>90</v>
      </c>
      <c r="Y27" s="38">
        <v>50</v>
      </c>
      <c r="Z27" s="90" t="s">
        <v>263</v>
      </c>
      <c r="AA27" s="38">
        <v>0</v>
      </c>
      <c r="AC27" s="98" t="s">
        <v>505</v>
      </c>
      <c r="AD27" s="92">
        <v>53</v>
      </c>
      <c r="AE27" s="38">
        <v>51</v>
      </c>
      <c r="AF27" s="38">
        <v>2</v>
      </c>
      <c r="AG27" s="38">
        <v>0</v>
      </c>
      <c r="AH27" s="38">
        <v>0</v>
      </c>
      <c r="AJ27" s="98" t="s">
        <v>505</v>
      </c>
      <c r="AK27" s="40">
        <v>59</v>
      </c>
      <c r="AL27" s="41">
        <v>55</v>
      </c>
      <c r="AM27" s="41">
        <v>4</v>
      </c>
      <c r="AN27" s="41" t="s">
        <v>608</v>
      </c>
      <c r="AO27" s="41">
        <v>0</v>
      </c>
      <c r="AQ27" s="98" t="s">
        <v>505</v>
      </c>
      <c r="AR27" s="40">
        <v>74</v>
      </c>
      <c r="AS27" s="41">
        <v>66</v>
      </c>
      <c r="AT27" s="41">
        <v>8</v>
      </c>
      <c r="AU27" s="41" t="s">
        <v>608</v>
      </c>
      <c r="AV27" s="41">
        <v>0</v>
      </c>
      <c r="AW27" s="98" t="s">
        <v>505</v>
      </c>
      <c r="AX27" s="192">
        <v>169</v>
      </c>
      <c r="AY27" s="188">
        <v>154</v>
      </c>
      <c r="AZ27" s="188">
        <v>14</v>
      </c>
      <c r="BA27" s="188" t="s">
        <v>663</v>
      </c>
      <c r="BB27" s="188">
        <v>0</v>
      </c>
      <c r="BC27" s="98" t="s">
        <v>505</v>
      </c>
      <c r="BD27" s="192">
        <v>236</v>
      </c>
      <c r="BE27" s="188">
        <v>181</v>
      </c>
      <c r="BF27" s="188">
        <v>52</v>
      </c>
      <c r="BG27" s="188">
        <v>2</v>
      </c>
      <c r="BH27" s="188">
        <v>0</v>
      </c>
      <c r="BI27" s="98" t="s">
        <v>505</v>
      </c>
      <c r="BJ27" s="192">
        <v>89</v>
      </c>
      <c r="BK27" s="188">
        <v>84</v>
      </c>
      <c r="BL27" s="188" t="s">
        <v>663</v>
      </c>
      <c r="BM27" s="188">
        <v>5</v>
      </c>
      <c r="BN27" s="188">
        <v>0</v>
      </c>
      <c r="BO27" s="98" t="s">
        <v>505</v>
      </c>
      <c r="BP27" s="192">
        <v>150</v>
      </c>
      <c r="BQ27" s="188">
        <v>150</v>
      </c>
      <c r="BR27" s="188" t="s">
        <v>663</v>
      </c>
      <c r="BS27" s="188">
        <v>1</v>
      </c>
      <c r="BT27" s="188">
        <v>0</v>
      </c>
      <c r="BU27" s="98" t="s">
        <v>505</v>
      </c>
      <c r="BV27" s="192">
        <v>47</v>
      </c>
      <c r="BW27" s="421"/>
      <c r="BX27" s="421"/>
      <c r="BY27" s="421"/>
      <c r="BZ27" s="421"/>
    </row>
    <row r="28" spans="1:78" ht="12" customHeight="1">
      <c r="A28" s="98" t="s">
        <v>286</v>
      </c>
      <c r="B28" s="92">
        <v>198</v>
      </c>
      <c r="C28" s="38">
        <v>90</v>
      </c>
      <c r="D28" s="38">
        <v>18</v>
      </c>
      <c r="E28" s="38">
        <v>72</v>
      </c>
      <c r="F28" s="38">
        <v>17</v>
      </c>
      <c r="G28" s="35"/>
      <c r="H28" s="98" t="s">
        <v>285</v>
      </c>
      <c r="I28" s="36">
        <v>3450</v>
      </c>
      <c r="J28" s="37">
        <v>1608</v>
      </c>
      <c r="K28" s="37">
        <v>1841</v>
      </c>
      <c r="L28" s="38">
        <v>0</v>
      </c>
      <c r="M28" s="90" t="s">
        <v>263</v>
      </c>
      <c r="N28" s="90"/>
      <c r="O28" s="98" t="s">
        <v>285</v>
      </c>
      <c r="P28" s="36">
        <v>1393</v>
      </c>
      <c r="Q28" s="37">
        <v>664</v>
      </c>
      <c r="R28" s="37">
        <v>728</v>
      </c>
      <c r="S28" s="38">
        <v>2</v>
      </c>
      <c r="T28" s="90" t="s">
        <v>263</v>
      </c>
      <c r="U28" s="90"/>
      <c r="V28" s="98" t="s">
        <v>284</v>
      </c>
      <c r="W28" s="92">
        <v>87</v>
      </c>
      <c r="X28" s="38">
        <v>57</v>
      </c>
      <c r="Y28" s="38">
        <v>1</v>
      </c>
      <c r="Z28" s="38">
        <v>19</v>
      </c>
      <c r="AA28" s="38">
        <v>10</v>
      </c>
      <c r="AC28" s="98" t="s">
        <v>506</v>
      </c>
      <c r="AD28" s="92">
        <v>281</v>
      </c>
      <c r="AE28" s="38">
        <v>158</v>
      </c>
      <c r="AF28" s="38">
        <v>6</v>
      </c>
      <c r="AG28" s="38">
        <v>79</v>
      </c>
      <c r="AH28" s="38">
        <v>37</v>
      </c>
      <c r="AJ28" s="98" t="s">
        <v>506</v>
      </c>
      <c r="AK28" s="40">
        <v>185</v>
      </c>
      <c r="AL28" s="41">
        <v>86</v>
      </c>
      <c r="AM28" s="41">
        <v>2</v>
      </c>
      <c r="AN28" s="41">
        <v>43</v>
      </c>
      <c r="AO28" s="41">
        <v>54</v>
      </c>
      <c r="AQ28" s="98" t="s">
        <v>506</v>
      </c>
      <c r="AR28" s="40">
        <v>47</v>
      </c>
      <c r="AS28" s="41">
        <v>37</v>
      </c>
      <c r="AT28" s="41">
        <v>1</v>
      </c>
      <c r="AU28" s="41">
        <v>2</v>
      </c>
      <c r="AV28" s="41">
        <v>7</v>
      </c>
      <c r="AW28" s="98" t="s">
        <v>506</v>
      </c>
      <c r="AX28" s="192">
        <v>38</v>
      </c>
      <c r="AY28" s="188">
        <v>27</v>
      </c>
      <c r="AZ28" s="188">
        <v>0</v>
      </c>
      <c r="BA28" s="188">
        <v>2</v>
      </c>
      <c r="BB28" s="188">
        <v>9</v>
      </c>
      <c r="BC28" s="98" t="s">
        <v>506</v>
      </c>
      <c r="BD28" s="192">
        <v>27</v>
      </c>
      <c r="BE28" s="188">
        <v>16</v>
      </c>
      <c r="BF28" s="188">
        <v>2</v>
      </c>
      <c r="BG28" s="188">
        <v>1</v>
      </c>
      <c r="BH28" s="188">
        <v>8</v>
      </c>
      <c r="BI28" s="98" t="s">
        <v>506</v>
      </c>
      <c r="BJ28" s="192">
        <v>31</v>
      </c>
      <c r="BK28" s="188">
        <v>24</v>
      </c>
      <c r="BL28" s="188">
        <v>0</v>
      </c>
      <c r="BM28" s="188">
        <v>1</v>
      </c>
      <c r="BN28" s="188">
        <v>5</v>
      </c>
      <c r="BO28" s="98" t="s">
        <v>506</v>
      </c>
      <c r="BP28" s="192">
        <v>22</v>
      </c>
      <c r="BQ28" s="188">
        <v>11</v>
      </c>
      <c r="BR28" s="188" t="s">
        <v>663</v>
      </c>
      <c r="BS28" s="188">
        <v>1</v>
      </c>
      <c r="BT28" s="188">
        <v>10</v>
      </c>
      <c r="BU28" s="98" t="s">
        <v>506</v>
      </c>
      <c r="BV28" s="192">
        <v>57</v>
      </c>
      <c r="BW28" s="421"/>
      <c r="BX28" s="421"/>
      <c r="BY28" s="421"/>
      <c r="BZ28" s="421"/>
    </row>
    <row r="29" spans="1:78" ht="12" customHeight="1">
      <c r="A29" s="98" t="s">
        <v>287</v>
      </c>
      <c r="B29" s="92">
        <v>5</v>
      </c>
      <c r="C29" s="38">
        <v>2</v>
      </c>
      <c r="D29" s="38">
        <v>1</v>
      </c>
      <c r="E29" s="38">
        <v>1</v>
      </c>
      <c r="F29" s="38">
        <v>1</v>
      </c>
      <c r="G29" s="38"/>
      <c r="H29" s="98" t="s">
        <v>286</v>
      </c>
      <c r="I29" s="92">
        <v>115</v>
      </c>
      <c r="J29" s="38">
        <v>54</v>
      </c>
      <c r="K29" s="38">
        <v>6</v>
      </c>
      <c r="L29" s="38">
        <v>43</v>
      </c>
      <c r="M29" s="38">
        <v>12</v>
      </c>
      <c r="N29" s="38"/>
      <c r="O29" s="98" t="s">
        <v>286</v>
      </c>
      <c r="P29" s="92">
        <v>46</v>
      </c>
      <c r="Q29" s="38">
        <v>13</v>
      </c>
      <c r="R29" s="38">
        <v>4</v>
      </c>
      <c r="S29" s="38">
        <v>27</v>
      </c>
      <c r="T29" s="38">
        <v>3</v>
      </c>
      <c r="U29" s="38"/>
      <c r="V29" s="98" t="s">
        <v>545</v>
      </c>
      <c r="W29" s="92">
        <v>0</v>
      </c>
      <c r="X29" s="38">
        <v>0</v>
      </c>
      <c r="Y29" s="38">
        <v>0</v>
      </c>
      <c r="Z29" s="90" t="s">
        <v>263</v>
      </c>
      <c r="AA29" s="38">
        <v>0</v>
      </c>
      <c r="AC29" s="98" t="s">
        <v>545</v>
      </c>
      <c r="AD29" s="92">
        <v>11</v>
      </c>
      <c r="AE29" s="38">
        <v>6</v>
      </c>
      <c r="AF29" s="38">
        <v>0</v>
      </c>
      <c r="AG29" s="38">
        <v>2</v>
      </c>
      <c r="AH29" s="38">
        <v>2</v>
      </c>
      <c r="AJ29" s="98" t="s">
        <v>545</v>
      </c>
      <c r="AK29" s="40">
        <v>0</v>
      </c>
      <c r="AL29" s="41">
        <v>0</v>
      </c>
      <c r="AM29" s="41">
        <v>0</v>
      </c>
      <c r="AN29" s="41" t="s">
        <v>608</v>
      </c>
      <c r="AO29" s="41">
        <v>0</v>
      </c>
      <c r="AQ29" s="98" t="s">
        <v>545</v>
      </c>
      <c r="AR29" s="40">
        <v>0</v>
      </c>
      <c r="AS29" s="41">
        <v>0</v>
      </c>
      <c r="AT29" s="41">
        <v>0</v>
      </c>
      <c r="AU29" s="41" t="s">
        <v>608</v>
      </c>
      <c r="AV29" s="41">
        <v>0</v>
      </c>
      <c r="AW29" s="98" t="s">
        <v>545</v>
      </c>
      <c r="AX29" s="192">
        <v>0</v>
      </c>
      <c r="AY29" s="188">
        <v>0</v>
      </c>
      <c r="AZ29" s="188" t="s">
        <v>663</v>
      </c>
      <c r="BA29" s="188" t="s">
        <v>663</v>
      </c>
      <c r="BB29" s="188" t="s">
        <v>663</v>
      </c>
      <c r="BC29" s="98" t="s">
        <v>545</v>
      </c>
      <c r="BD29" s="192">
        <v>0</v>
      </c>
      <c r="BE29" s="188">
        <v>0</v>
      </c>
      <c r="BF29" s="188" t="s">
        <v>663</v>
      </c>
      <c r="BG29" s="188">
        <v>0</v>
      </c>
      <c r="BH29" s="188" t="s">
        <v>663</v>
      </c>
      <c r="BI29" s="98" t="s">
        <v>545</v>
      </c>
      <c r="BJ29" s="192">
        <v>0</v>
      </c>
      <c r="BK29" s="188">
        <v>0</v>
      </c>
      <c r="BL29" s="188" t="s">
        <v>663</v>
      </c>
      <c r="BM29" s="188" t="s">
        <v>663</v>
      </c>
      <c r="BN29" s="188" t="s">
        <v>663</v>
      </c>
      <c r="BO29" s="98" t="s">
        <v>545</v>
      </c>
      <c r="BP29" s="188" t="s">
        <v>663</v>
      </c>
      <c r="BQ29" s="188" t="s">
        <v>663</v>
      </c>
      <c r="BR29" s="188" t="s">
        <v>663</v>
      </c>
      <c r="BS29" s="188" t="s">
        <v>663</v>
      </c>
      <c r="BT29" s="188" t="s">
        <v>663</v>
      </c>
      <c r="BU29" s="98" t="s">
        <v>545</v>
      </c>
      <c r="BV29" s="188">
        <v>0</v>
      </c>
      <c r="BW29" s="421"/>
      <c r="BX29" s="421"/>
      <c r="BY29" s="421"/>
      <c r="BZ29" s="421"/>
    </row>
    <row r="30" spans="1:78" ht="12" customHeight="1">
      <c r="A30" s="98" t="s">
        <v>290</v>
      </c>
      <c r="B30" s="92">
        <v>86</v>
      </c>
      <c r="C30" s="38">
        <v>7</v>
      </c>
      <c r="D30" s="38">
        <v>68</v>
      </c>
      <c r="E30" s="38">
        <v>7</v>
      </c>
      <c r="F30" s="38">
        <v>5</v>
      </c>
      <c r="G30" s="38"/>
      <c r="H30" s="98" t="s">
        <v>287</v>
      </c>
      <c r="I30" s="92">
        <v>7</v>
      </c>
      <c r="J30" s="38">
        <v>4</v>
      </c>
      <c r="K30" s="38">
        <v>1</v>
      </c>
      <c r="L30" s="38">
        <v>1</v>
      </c>
      <c r="M30" s="38">
        <v>2</v>
      </c>
      <c r="N30" s="38"/>
      <c r="O30" s="98" t="s">
        <v>287</v>
      </c>
      <c r="P30" s="92">
        <v>9</v>
      </c>
      <c r="Q30" s="38">
        <v>5</v>
      </c>
      <c r="R30" s="38">
        <v>1</v>
      </c>
      <c r="S30" s="38">
        <v>2</v>
      </c>
      <c r="T30" s="38">
        <v>1</v>
      </c>
      <c r="U30" s="38"/>
      <c r="V30" s="98" t="s">
        <v>283</v>
      </c>
      <c r="W30" s="36">
        <v>2473</v>
      </c>
      <c r="X30" s="37">
        <v>1952</v>
      </c>
      <c r="Y30" s="38">
        <v>72</v>
      </c>
      <c r="Z30" s="38">
        <v>306</v>
      </c>
      <c r="AA30" s="38">
        <v>144</v>
      </c>
      <c r="AC30" s="98" t="s">
        <v>507</v>
      </c>
      <c r="AD30" s="36">
        <v>1889</v>
      </c>
      <c r="AE30" s="37">
        <v>1539</v>
      </c>
      <c r="AF30" s="38">
        <v>57</v>
      </c>
      <c r="AG30" s="38">
        <v>240</v>
      </c>
      <c r="AH30" s="38">
        <v>53</v>
      </c>
      <c r="AJ30" s="98" t="s">
        <v>507</v>
      </c>
      <c r="AK30" s="40">
        <v>1609</v>
      </c>
      <c r="AL30" s="41">
        <v>1300</v>
      </c>
      <c r="AM30" s="41">
        <v>68</v>
      </c>
      <c r="AN30" s="41">
        <v>198</v>
      </c>
      <c r="AO30" s="41">
        <v>43</v>
      </c>
      <c r="AQ30" s="98" t="s">
        <v>507</v>
      </c>
      <c r="AR30" s="40">
        <v>1285</v>
      </c>
      <c r="AS30" s="41">
        <v>1045</v>
      </c>
      <c r="AT30" s="41">
        <v>89</v>
      </c>
      <c r="AU30" s="41">
        <v>93</v>
      </c>
      <c r="AV30" s="41">
        <v>58</v>
      </c>
      <c r="AW30" s="98" t="s">
        <v>507</v>
      </c>
      <c r="AX30" s="192">
        <v>1576</v>
      </c>
      <c r="AY30" s="188">
        <v>1119</v>
      </c>
      <c r="AZ30" s="188">
        <v>29</v>
      </c>
      <c r="BA30" s="188">
        <v>236</v>
      </c>
      <c r="BB30" s="188">
        <v>192</v>
      </c>
      <c r="BC30" s="98" t="s">
        <v>507</v>
      </c>
      <c r="BD30" s="192">
        <v>3753</v>
      </c>
      <c r="BE30" s="188">
        <v>2111</v>
      </c>
      <c r="BF30" s="188">
        <v>263</v>
      </c>
      <c r="BG30" s="188">
        <v>850</v>
      </c>
      <c r="BH30" s="188">
        <v>529</v>
      </c>
      <c r="BI30" s="98" t="s">
        <v>507</v>
      </c>
      <c r="BJ30" s="192">
        <v>3312</v>
      </c>
      <c r="BK30" s="188">
        <v>2121</v>
      </c>
      <c r="BL30" s="188">
        <v>1</v>
      </c>
      <c r="BM30" s="188">
        <v>795</v>
      </c>
      <c r="BN30" s="188">
        <v>395</v>
      </c>
      <c r="BO30" s="98" t="s">
        <v>507</v>
      </c>
      <c r="BP30" s="192">
        <v>5008</v>
      </c>
      <c r="BQ30" s="188">
        <v>3598</v>
      </c>
      <c r="BR30" s="188">
        <v>2</v>
      </c>
      <c r="BS30" s="188">
        <v>927</v>
      </c>
      <c r="BT30" s="188">
        <v>481</v>
      </c>
      <c r="BU30" s="98" t="s">
        <v>507</v>
      </c>
      <c r="BV30" s="192">
        <v>3382</v>
      </c>
      <c r="BW30" s="421"/>
      <c r="BX30" s="421"/>
      <c r="BY30" s="421"/>
      <c r="BZ30" s="421"/>
    </row>
    <row r="31" spans="1:78" ht="12" customHeight="1">
      <c r="A31" s="98" t="s">
        <v>288</v>
      </c>
      <c r="B31" s="92">
        <v>780</v>
      </c>
      <c r="C31" s="38">
        <v>2</v>
      </c>
      <c r="D31" s="38">
        <v>776</v>
      </c>
      <c r="E31" s="38">
        <v>0</v>
      </c>
      <c r="F31" s="38">
        <v>2</v>
      </c>
      <c r="G31" s="38"/>
      <c r="H31" s="98" t="s">
        <v>330</v>
      </c>
      <c r="I31" s="92">
        <v>101</v>
      </c>
      <c r="J31" s="38">
        <v>9</v>
      </c>
      <c r="K31" s="38">
        <v>80</v>
      </c>
      <c r="L31" s="38">
        <v>7</v>
      </c>
      <c r="M31" s="38">
        <v>5</v>
      </c>
      <c r="N31" s="38"/>
      <c r="O31" s="98" t="s">
        <v>330</v>
      </c>
      <c r="P31" s="92">
        <v>139</v>
      </c>
      <c r="Q31" s="38">
        <v>14</v>
      </c>
      <c r="R31" s="38">
        <v>113</v>
      </c>
      <c r="S31" s="38">
        <v>9</v>
      </c>
      <c r="T31" s="38">
        <v>3</v>
      </c>
      <c r="U31" s="38"/>
      <c r="V31" s="98" t="s">
        <v>285</v>
      </c>
      <c r="W31" s="36">
        <v>1178</v>
      </c>
      <c r="X31" s="37">
        <v>617</v>
      </c>
      <c r="Y31" s="37">
        <v>529</v>
      </c>
      <c r="Z31" s="38">
        <v>31</v>
      </c>
      <c r="AA31" s="38">
        <v>0</v>
      </c>
      <c r="AC31" s="98" t="s">
        <v>508</v>
      </c>
      <c r="AD31" s="36">
        <v>1747</v>
      </c>
      <c r="AE31" s="37">
        <v>929</v>
      </c>
      <c r="AF31" s="37">
        <v>798</v>
      </c>
      <c r="AG31" s="38">
        <v>19</v>
      </c>
      <c r="AH31" s="38">
        <v>0</v>
      </c>
      <c r="AJ31" s="98" t="s">
        <v>508</v>
      </c>
      <c r="AK31" s="40">
        <v>2385</v>
      </c>
      <c r="AL31" s="41">
        <v>1057</v>
      </c>
      <c r="AM31" s="41">
        <v>1290</v>
      </c>
      <c r="AN31" s="41">
        <v>31</v>
      </c>
      <c r="AO31" s="41">
        <v>6</v>
      </c>
      <c r="AQ31" s="98" t="s">
        <v>508</v>
      </c>
      <c r="AR31" s="40">
        <v>1935</v>
      </c>
      <c r="AS31" s="41">
        <v>810</v>
      </c>
      <c r="AT31" s="41">
        <v>1104</v>
      </c>
      <c r="AU31" s="41">
        <v>21</v>
      </c>
      <c r="AV31" s="41">
        <v>0</v>
      </c>
      <c r="AW31" s="98" t="s">
        <v>508</v>
      </c>
      <c r="AX31" s="192">
        <v>3158</v>
      </c>
      <c r="AY31" s="188">
        <v>1449</v>
      </c>
      <c r="AZ31" s="188">
        <v>1681</v>
      </c>
      <c r="BA31" s="188">
        <v>26</v>
      </c>
      <c r="BB31" s="188">
        <v>1</v>
      </c>
      <c r="BC31" s="98" t="s">
        <v>508</v>
      </c>
      <c r="BD31" s="192">
        <v>1874</v>
      </c>
      <c r="BE31" s="188">
        <v>598</v>
      </c>
      <c r="BF31" s="188">
        <v>1237</v>
      </c>
      <c r="BG31" s="188">
        <v>39</v>
      </c>
      <c r="BH31" s="188">
        <v>0</v>
      </c>
      <c r="BI31" s="98" t="s">
        <v>508</v>
      </c>
      <c r="BJ31" s="192">
        <v>2767</v>
      </c>
      <c r="BK31" s="188">
        <v>1201</v>
      </c>
      <c r="BL31" s="188">
        <v>1526</v>
      </c>
      <c r="BM31" s="188">
        <v>40</v>
      </c>
      <c r="BN31" s="188" t="s">
        <v>663</v>
      </c>
      <c r="BO31" s="98" t="s">
        <v>508</v>
      </c>
      <c r="BP31" s="192">
        <v>2756</v>
      </c>
      <c r="BQ31" s="188">
        <v>1274</v>
      </c>
      <c r="BR31" s="188">
        <v>1481</v>
      </c>
      <c r="BS31" s="188">
        <v>1</v>
      </c>
      <c r="BT31" s="188">
        <v>0</v>
      </c>
      <c r="BU31" s="98" t="s">
        <v>508</v>
      </c>
      <c r="BV31" s="192">
        <v>3447</v>
      </c>
      <c r="BW31" s="421"/>
      <c r="BX31" s="421"/>
      <c r="BY31" s="421"/>
      <c r="BZ31" s="421"/>
    </row>
    <row r="32" spans="1:78" ht="12" customHeight="1">
      <c r="A32" s="98" t="s">
        <v>291</v>
      </c>
      <c r="B32" s="36">
        <v>2997</v>
      </c>
      <c r="C32" s="38">
        <v>197</v>
      </c>
      <c r="D32" s="37">
        <v>2800</v>
      </c>
      <c r="E32" s="38">
        <v>0</v>
      </c>
      <c r="F32" s="38">
        <v>0</v>
      </c>
      <c r="G32" s="38"/>
      <c r="H32" s="98" t="s">
        <v>328</v>
      </c>
      <c r="I32" s="36">
        <v>1505</v>
      </c>
      <c r="J32" s="38">
        <v>5</v>
      </c>
      <c r="K32" s="37">
        <v>1497</v>
      </c>
      <c r="L32" s="38">
        <v>0</v>
      </c>
      <c r="M32" s="38">
        <v>3</v>
      </c>
      <c r="N32" s="38"/>
      <c r="O32" s="98" t="s">
        <v>288</v>
      </c>
      <c r="P32" s="36">
        <v>3155</v>
      </c>
      <c r="Q32" s="38">
        <v>6</v>
      </c>
      <c r="R32" s="37">
        <v>3125</v>
      </c>
      <c r="S32" s="38">
        <v>2</v>
      </c>
      <c r="T32" s="38">
        <v>22</v>
      </c>
      <c r="U32" s="38"/>
      <c r="V32" s="98" t="s">
        <v>286</v>
      </c>
      <c r="W32" s="92">
        <v>305</v>
      </c>
      <c r="X32" s="38">
        <v>105</v>
      </c>
      <c r="Y32" s="38">
        <v>19</v>
      </c>
      <c r="Z32" s="38">
        <v>135</v>
      </c>
      <c r="AA32" s="38">
        <v>46</v>
      </c>
      <c r="AC32" s="98" t="s">
        <v>509</v>
      </c>
      <c r="AD32" s="36">
        <v>1408</v>
      </c>
      <c r="AE32" s="38">
        <v>757</v>
      </c>
      <c r="AF32" s="38">
        <v>79</v>
      </c>
      <c r="AG32" s="38">
        <v>454</v>
      </c>
      <c r="AH32" s="38">
        <v>117</v>
      </c>
      <c r="AJ32" s="98" t="s">
        <v>509</v>
      </c>
      <c r="AK32" s="40">
        <v>664</v>
      </c>
      <c r="AL32" s="41">
        <v>346</v>
      </c>
      <c r="AM32" s="41">
        <v>41</v>
      </c>
      <c r="AN32" s="41">
        <v>195</v>
      </c>
      <c r="AO32" s="41">
        <v>82</v>
      </c>
      <c r="AQ32" s="98" t="s">
        <v>509</v>
      </c>
      <c r="AR32" s="40">
        <v>173</v>
      </c>
      <c r="AS32" s="41">
        <v>53</v>
      </c>
      <c r="AT32" s="41">
        <v>5</v>
      </c>
      <c r="AU32" s="41">
        <v>93</v>
      </c>
      <c r="AV32" s="41">
        <v>22</v>
      </c>
      <c r="AW32" s="98" t="s">
        <v>509</v>
      </c>
      <c r="AX32" s="192">
        <v>43</v>
      </c>
      <c r="AY32" s="188">
        <v>21</v>
      </c>
      <c r="AZ32" s="188">
        <v>1</v>
      </c>
      <c r="BA32" s="188">
        <v>14</v>
      </c>
      <c r="BB32" s="188">
        <v>8</v>
      </c>
      <c r="BC32" s="98" t="s">
        <v>509</v>
      </c>
      <c r="BD32" s="192">
        <v>156</v>
      </c>
      <c r="BE32" s="188">
        <v>63</v>
      </c>
      <c r="BF32" s="188">
        <v>2</v>
      </c>
      <c r="BG32" s="188">
        <v>75</v>
      </c>
      <c r="BH32" s="188">
        <v>17</v>
      </c>
      <c r="BI32" s="98" t="s">
        <v>509</v>
      </c>
      <c r="BJ32" s="192">
        <v>335</v>
      </c>
      <c r="BK32" s="188">
        <v>168</v>
      </c>
      <c r="BL32" s="188">
        <v>1</v>
      </c>
      <c r="BM32" s="188">
        <v>99</v>
      </c>
      <c r="BN32" s="188">
        <v>68</v>
      </c>
      <c r="BO32" s="98" t="s">
        <v>509</v>
      </c>
      <c r="BP32" s="192">
        <v>295</v>
      </c>
      <c r="BQ32" s="188">
        <v>128</v>
      </c>
      <c r="BR32" s="188">
        <v>2</v>
      </c>
      <c r="BS32" s="188">
        <v>113</v>
      </c>
      <c r="BT32" s="188">
        <v>53</v>
      </c>
      <c r="BU32" s="98" t="s">
        <v>509</v>
      </c>
      <c r="BV32" s="192">
        <v>496</v>
      </c>
      <c r="BW32" s="421"/>
      <c r="BX32" s="421"/>
      <c r="BY32" s="421"/>
      <c r="BZ32" s="421"/>
    </row>
    <row r="33" spans="1:78" ht="12" customHeight="1">
      <c r="A33" s="98" t="s">
        <v>289</v>
      </c>
      <c r="B33" s="92">
        <v>8</v>
      </c>
      <c r="C33" s="2" t="s">
        <v>319</v>
      </c>
      <c r="D33" s="38">
        <v>8</v>
      </c>
      <c r="E33" s="2" t="s">
        <v>319</v>
      </c>
      <c r="F33" s="38">
        <v>0</v>
      </c>
      <c r="G33" s="38"/>
      <c r="H33" s="98" t="s">
        <v>291</v>
      </c>
      <c r="I33" s="36">
        <v>8014</v>
      </c>
      <c r="J33" s="38">
        <v>0</v>
      </c>
      <c r="K33" s="37">
        <v>8013</v>
      </c>
      <c r="L33" s="38">
        <v>0</v>
      </c>
      <c r="M33" s="38">
        <v>0</v>
      </c>
      <c r="N33" s="38"/>
      <c r="O33" s="98" t="s">
        <v>291</v>
      </c>
      <c r="P33" s="36">
        <v>2508</v>
      </c>
      <c r="Q33" s="38">
        <v>0</v>
      </c>
      <c r="R33" s="37">
        <v>2507</v>
      </c>
      <c r="S33" s="38">
        <v>0</v>
      </c>
      <c r="T33" s="38">
        <v>1</v>
      </c>
      <c r="U33" s="38"/>
      <c r="V33" s="98" t="s">
        <v>287</v>
      </c>
      <c r="W33" s="92">
        <v>5</v>
      </c>
      <c r="X33" s="38">
        <v>3</v>
      </c>
      <c r="Y33" s="38">
        <v>1</v>
      </c>
      <c r="Z33" s="38">
        <v>1</v>
      </c>
      <c r="AA33" s="38">
        <v>1</v>
      </c>
      <c r="AC33" s="98" t="s">
        <v>510</v>
      </c>
      <c r="AD33" s="92">
        <v>7</v>
      </c>
      <c r="AE33" s="38">
        <v>4</v>
      </c>
      <c r="AF33" s="38">
        <v>1</v>
      </c>
      <c r="AG33" s="38">
        <v>1</v>
      </c>
      <c r="AH33" s="38">
        <v>1</v>
      </c>
      <c r="AJ33" s="98" t="s">
        <v>510</v>
      </c>
      <c r="AK33" s="40">
        <v>5</v>
      </c>
      <c r="AL33" s="41">
        <v>3</v>
      </c>
      <c r="AM33" s="41">
        <v>1</v>
      </c>
      <c r="AN33" s="41">
        <v>1</v>
      </c>
      <c r="AO33" s="41">
        <v>1</v>
      </c>
      <c r="AQ33" s="98" t="s">
        <v>510</v>
      </c>
      <c r="AR33" s="40">
        <v>8</v>
      </c>
      <c r="AS33" s="41">
        <v>4</v>
      </c>
      <c r="AT33" s="41">
        <v>1</v>
      </c>
      <c r="AU33" s="41">
        <v>2</v>
      </c>
      <c r="AV33" s="41">
        <v>2</v>
      </c>
      <c r="AW33" s="98" t="s">
        <v>510</v>
      </c>
      <c r="AX33" s="192">
        <v>5</v>
      </c>
      <c r="AY33" s="188">
        <v>3</v>
      </c>
      <c r="AZ33" s="188">
        <v>1</v>
      </c>
      <c r="BA33" s="188">
        <v>1</v>
      </c>
      <c r="BB33" s="188">
        <v>1</v>
      </c>
      <c r="BC33" s="98" t="s">
        <v>510</v>
      </c>
      <c r="BD33" s="192">
        <v>3</v>
      </c>
      <c r="BE33" s="188">
        <v>1</v>
      </c>
      <c r="BF33" s="188">
        <v>1</v>
      </c>
      <c r="BG33" s="188">
        <v>1</v>
      </c>
      <c r="BH33" s="188">
        <v>0</v>
      </c>
      <c r="BI33" s="98" t="s">
        <v>510</v>
      </c>
      <c r="BJ33" s="192">
        <v>7</v>
      </c>
      <c r="BK33" s="188">
        <v>3</v>
      </c>
      <c r="BL33" s="188">
        <v>0</v>
      </c>
      <c r="BM33" s="188">
        <v>2</v>
      </c>
      <c r="BN33" s="188">
        <v>2</v>
      </c>
      <c r="BO33" s="98" t="s">
        <v>510</v>
      </c>
      <c r="BP33" s="192">
        <v>8</v>
      </c>
      <c r="BQ33" s="188">
        <v>4</v>
      </c>
      <c r="BR33" s="188">
        <v>1</v>
      </c>
      <c r="BS33" s="188">
        <v>1</v>
      </c>
      <c r="BT33" s="188">
        <v>2</v>
      </c>
      <c r="BU33" s="98" t="s">
        <v>510</v>
      </c>
      <c r="BV33" s="192">
        <v>9</v>
      </c>
      <c r="BW33" s="421"/>
      <c r="BX33" s="421"/>
      <c r="BY33" s="421"/>
      <c r="BZ33" s="421"/>
    </row>
    <row r="34" spans="1:78" ht="12" customHeight="1">
      <c r="A34" s="98" t="s">
        <v>292</v>
      </c>
      <c r="B34" s="92">
        <v>86</v>
      </c>
      <c r="C34" s="2" t="s">
        <v>319</v>
      </c>
      <c r="D34" s="38">
        <v>86</v>
      </c>
      <c r="E34" s="2" t="s">
        <v>319</v>
      </c>
      <c r="F34" s="38">
        <v>0</v>
      </c>
      <c r="G34" s="38"/>
      <c r="H34" s="98" t="s">
        <v>329</v>
      </c>
      <c r="I34" s="92">
        <v>2</v>
      </c>
      <c r="J34" s="38">
        <v>0</v>
      </c>
      <c r="K34" s="38">
        <v>2</v>
      </c>
      <c r="L34" s="90" t="s">
        <v>263</v>
      </c>
      <c r="M34" s="38">
        <v>0</v>
      </c>
      <c r="N34" s="38"/>
      <c r="O34" s="98" t="s">
        <v>289</v>
      </c>
      <c r="P34" s="92">
        <v>2</v>
      </c>
      <c r="Q34" s="38">
        <v>0</v>
      </c>
      <c r="R34" s="38">
        <v>2</v>
      </c>
      <c r="S34" s="90" t="s">
        <v>263</v>
      </c>
      <c r="T34" s="38">
        <v>0</v>
      </c>
      <c r="U34" s="38"/>
      <c r="V34" s="98" t="s">
        <v>330</v>
      </c>
      <c r="W34" s="92">
        <v>155</v>
      </c>
      <c r="X34" s="38">
        <v>15</v>
      </c>
      <c r="Y34" s="38">
        <v>123</v>
      </c>
      <c r="Z34" s="38">
        <v>13</v>
      </c>
      <c r="AA34" s="38">
        <v>5</v>
      </c>
      <c r="AC34" s="98" t="s">
        <v>511</v>
      </c>
      <c r="AD34" s="92">
        <v>164</v>
      </c>
      <c r="AE34" s="38">
        <v>12</v>
      </c>
      <c r="AF34" s="38">
        <v>136</v>
      </c>
      <c r="AG34" s="38">
        <v>12</v>
      </c>
      <c r="AH34" s="38">
        <v>3</v>
      </c>
      <c r="AJ34" s="98" t="s">
        <v>511</v>
      </c>
      <c r="AK34" s="40">
        <v>144</v>
      </c>
      <c r="AL34" s="41">
        <v>15</v>
      </c>
      <c r="AM34" s="41">
        <v>112</v>
      </c>
      <c r="AN34" s="41">
        <v>12</v>
      </c>
      <c r="AO34" s="41">
        <v>5</v>
      </c>
      <c r="AQ34" s="98" t="s">
        <v>511</v>
      </c>
      <c r="AR34" s="40">
        <v>110</v>
      </c>
      <c r="AS34" s="41">
        <v>14</v>
      </c>
      <c r="AT34" s="41">
        <v>78</v>
      </c>
      <c r="AU34" s="41">
        <v>13</v>
      </c>
      <c r="AV34" s="41">
        <v>4</v>
      </c>
      <c r="AW34" s="98" t="s">
        <v>511</v>
      </c>
      <c r="AX34" s="192">
        <v>151</v>
      </c>
      <c r="AY34" s="188">
        <v>14</v>
      </c>
      <c r="AZ34" s="188">
        <v>118</v>
      </c>
      <c r="BA34" s="188">
        <v>15</v>
      </c>
      <c r="BB34" s="188">
        <v>4</v>
      </c>
      <c r="BC34" s="98" t="s">
        <v>511</v>
      </c>
      <c r="BD34" s="192">
        <v>90</v>
      </c>
      <c r="BE34" s="188">
        <v>7</v>
      </c>
      <c r="BF34" s="188">
        <v>71</v>
      </c>
      <c r="BG34" s="188">
        <v>10</v>
      </c>
      <c r="BH34" s="188">
        <v>3</v>
      </c>
      <c r="BI34" s="98" t="s">
        <v>511</v>
      </c>
      <c r="BJ34" s="192">
        <v>81</v>
      </c>
      <c r="BK34" s="188">
        <v>11</v>
      </c>
      <c r="BL34" s="188">
        <v>57</v>
      </c>
      <c r="BM34" s="188">
        <v>11</v>
      </c>
      <c r="BN34" s="188">
        <v>3</v>
      </c>
      <c r="BO34" s="98" t="s">
        <v>511</v>
      </c>
      <c r="BP34" s="192">
        <v>123</v>
      </c>
      <c r="BQ34" s="188">
        <v>13</v>
      </c>
      <c r="BR34" s="188">
        <v>94</v>
      </c>
      <c r="BS34" s="188">
        <v>16</v>
      </c>
      <c r="BT34" s="188">
        <v>2</v>
      </c>
      <c r="BU34" s="98" t="s">
        <v>511</v>
      </c>
      <c r="BV34" s="192">
        <v>116</v>
      </c>
      <c r="BW34" s="421"/>
      <c r="BX34" s="421"/>
      <c r="BY34" s="421"/>
      <c r="BZ34" s="421"/>
    </row>
    <row r="35" spans="1:78" ht="12" customHeight="1">
      <c r="A35" s="98" t="s">
        <v>294</v>
      </c>
      <c r="B35" s="92">
        <v>13</v>
      </c>
      <c r="C35" s="2" t="s">
        <v>319</v>
      </c>
      <c r="D35" s="38">
        <v>13</v>
      </c>
      <c r="E35" s="2" t="s">
        <v>319</v>
      </c>
      <c r="F35" s="2" t="s">
        <v>319</v>
      </c>
      <c r="G35" s="38"/>
      <c r="H35" s="98" t="s">
        <v>292</v>
      </c>
      <c r="I35" s="92">
        <v>49</v>
      </c>
      <c r="J35" s="38">
        <v>0</v>
      </c>
      <c r="K35" s="38">
        <v>49</v>
      </c>
      <c r="L35" s="90" t="s">
        <v>263</v>
      </c>
      <c r="M35" s="38">
        <v>0</v>
      </c>
      <c r="N35" s="38"/>
      <c r="O35" s="98" t="s">
        <v>292</v>
      </c>
      <c r="P35" s="92">
        <v>60</v>
      </c>
      <c r="Q35" s="38">
        <v>0</v>
      </c>
      <c r="R35" s="38">
        <v>60</v>
      </c>
      <c r="S35" s="90" t="s">
        <v>263</v>
      </c>
      <c r="T35" s="38">
        <v>0</v>
      </c>
      <c r="U35" s="38"/>
      <c r="V35" s="98" t="s">
        <v>288</v>
      </c>
      <c r="W35" s="36">
        <v>4314</v>
      </c>
      <c r="X35" s="38">
        <v>16</v>
      </c>
      <c r="Y35" s="37">
        <v>4231</v>
      </c>
      <c r="Z35" s="38">
        <v>6</v>
      </c>
      <c r="AA35" s="38">
        <v>62</v>
      </c>
      <c r="AC35" s="98" t="s">
        <v>512</v>
      </c>
      <c r="AD35" s="36">
        <v>1956</v>
      </c>
      <c r="AE35" s="38">
        <v>14</v>
      </c>
      <c r="AF35" s="37">
        <v>1896</v>
      </c>
      <c r="AG35" s="38">
        <v>3</v>
      </c>
      <c r="AH35" s="38">
        <v>42</v>
      </c>
      <c r="AJ35" s="98" t="s">
        <v>512</v>
      </c>
      <c r="AK35" s="40">
        <v>2302</v>
      </c>
      <c r="AL35" s="41">
        <v>4</v>
      </c>
      <c r="AM35" s="41">
        <v>2282</v>
      </c>
      <c r="AN35" s="41">
        <v>8</v>
      </c>
      <c r="AO35" s="41">
        <v>8</v>
      </c>
      <c r="AQ35" s="98" t="s">
        <v>512</v>
      </c>
      <c r="AR35" s="40">
        <v>541</v>
      </c>
      <c r="AS35" s="41">
        <v>3</v>
      </c>
      <c r="AT35" s="41">
        <v>532</v>
      </c>
      <c r="AU35" s="41">
        <v>1</v>
      </c>
      <c r="AV35" s="41">
        <v>4</v>
      </c>
      <c r="AW35" s="98" t="s">
        <v>512</v>
      </c>
      <c r="AX35" s="192">
        <v>1760</v>
      </c>
      <c r="AY35" s="188">
        <v>7</v>
      </c>
      <c r="AZ35" s="188">
        <v>1747</v>
      </c>
      <c r="BA35" s="188">
        <v>3</v>
      </c>
      <c r="BB35" s="188">
        <v>3</v>
      </c>
      <c r="BC35" s="98" t="s">
        <v>512</v>
      </c>
      <c r="BD35" s="192">
        <v>2535</v>
      </c>
      <c r="BE35" s="188">
        <v>4</v>
      </c>
      <c r="BF35" s="188">
        <v>2524</v>
      </c>
      <c r="BG35" s="188">
        <v>2</v>
      </c>
      <c r="BH35" s="188">
        <v>4</v>
      </c>
      <c r="BI35" s="98" t="s">
        <v>512</v>
      </c>
      <c r="BJ35" s="192">
        <v>5347</v>
      </c>
      <c r="BK35" s="188">
        <v>9</v>
      </c>
      <c r="BL35" s="188">
        <v>5336</v>
      </c>
      <c r="BM35" s="188">
        <v>2</v>
      </c>
      <c r="BN35" s="188">
        <v>1</v>
      </c>
      <c r="BO35" s="98" t="s">
        <v>512</v>
      </c>
      <c r="BP35" s="192">
        <v>2206</v>
      </c>
      <c r="BQ35" s="188">
        <v>15</v>
      </c>
      <c r="BR35" s="188">
        <v>2187</v>
      </c>
      <c r="BS35" s="188">
        <v>2</v>
      </c>
      <c r="BT35" s="188">
        <v>2</v>
      </c>
      <c r="BU35" s="98" t="s">
        <v>512</v>
      </c>
      <c r="BV35" s="192">
        <v>3095</v>
      </c>
      <c r="BW35" s="421"/>
      <c r="BX35" s="421"/>
      <c r="BY35" s="421"/>
      <c r="BZ35" s="421"/>
    </row>
    <row r="36" spans="1:78" ht="12" customHeight="1">
      <c r="A36" s="98" t="s">
        <v>293</v>
      </c>
      <c r="B36" s="92">
        <v>0</v>
      </c>
      <c r="C36" s="2" t="s">
        <v>319</v>
      </c>
      <c r="D36" s="2" t="s">
        <v>319</v>
      </c>
      <c r="E36" s="38">
        <v>0</v>
      </c>
      <c r="F36" s="2" t="s">
        <v>319</v>
      </c>
      <c r="G36" s="2"/>
      <c r="H36" s="98" t="s">
        <v>331</v>
      </c>
      <c r="I36" s="92">
        <v>1</v>
      </c>
      <c r="J36" s="38">
        <v>0</v>
      </c>
      <c r="K36" s="38">
        <v>1</v>
      </c>
      <c r="L36" s="38">
        <v>0</v>
      </c>
      <c r="M36" s="38">
        <v>0</v>
      </c>
      <c r="N36" s="38"/>
      <c r="O36" s="98" t="s">
        <v>331</v>
      </c>
      <c r="P36" s="92">
        <v>1</v>
      </c>
      <c r="Q36" s="38">
        <v>0</v>
      </c>
      <c r="R36" s="38">
        <v>1</v>
      </c>
      <c r="S36" s="38">
        <v>0</v>
      </c>
      <c r="T36" s="38">
        <v>0</v>
      </c>
      <c r="U36" s="38"/>
      <c r="V36" s="98" t="s">
        <v>291</v>
      </c>
      <c r="W36" s="36">
        <v>4575</v>
      </c>
      <c r="X36" s="38">
        <v>0</v>
      </c>
      <c r="Y36" s="37">
        <v>4574</v>
      </c>
      <c r="Z36" s="90" t="s">
        <v>263</v>
      </c>
      <c r="AA36" s="38">
        <v>0</v>
      </c>
      <c r="AC36" s="98" t="s">
        <v>513</v>
      </c>
      <c r="AD36" s="36">
        <v>4017</v>
      </c>
      <c r="AE36" s="38">
        <v>0</v>
      </c>
      <c r="AF36" s="37">
        <v>4016</v>
      </c>
      <c r="AG36" s="38">
        <v>0</v>
      </c>
      <c r="AH36" s="38">
        <v>0</v>
      </c>
      <c r="AJ36" s="98" t="s">
        <v>513</v>
      </c>
      <c r="AK36" s="40">
        <v>1145</v>
      </c>
      <c r="AL36" s="41">
        <v>0</v>
      </c>
      <c r="AM36" s="41">
        <v>1145</v>
      </c>
      <c r="AN36" s="41">
        <v>0</v>
      </c>
      <c r="AO36" s="41">
        <v>0</v>
      </c>
      <c r="AQ36" s="98" t="s">
        <v>513</v>
      </c>
      <c r="AR36" s="40">
        <v>4721</v>
      </c>
      <c r="AS36" s="41" t="s">
        <v>608</v>
      </c>
      <c r="AT36" s="41">
        <v>4721</v>
      </c>
      <c r="AU36" s="41" t="s">
        <v>608</v>
      </c>
      <c r="AV36" s="41" t="s">
        <v>608</v>
      </c>
      <c r="AW36" s="98" t="s">
        <v>513</v>
      </c>
      <c r="AX36" s="192">
        <v>2372</v>
      </c>
      <c r="AY36" s="188">
        <v>0</v>
      </c>
      <c r="AZ36" s="188">
        <v>2372</v>
      </c>
      <c r="BA36" s="188" t="s">
        <v>663</v>
      </c>
      <c r="BB36" s="188" t="s">
        <v>663</v>
      </c>
      <c r="BC36" s="98" t="s">
        <v>513</v>
      </c>
      <c r="BD36" s="192">
        <v>8909</v>
      </c>
      <c r="BE36" s="188">
        <v>0</v>
      </c>
      <c r="BF36" s="188">
        <v>8909</v>
      </c>
      <c r="BG36" s="188" t="s">
        <v>663</v>
      </c>
      <c r="BH36" s="188" t="s">
        <v>663</v>
      </c>
      <c r="BI36" s="98" t="s">
        <v>513</v>
      </c>
      <c r="BJ36" s="192">
        <v>2793</v>
      </c>
      <c r="BK36" s="188">
        <v>0</v>
      </c>
      <c r="BL36" s="188">
        <v>2793</v>
      </c>
      <c r="BM36" s="188" t="s">
        <v>663</v>
      </c>
      <c r="BN36" s="188" t="s">
        <v>663</v>
      </c>
      <c r="BO36" s="98" t="s">
        <v>513</v>
      </c>
      <c r="BP36" s="192">
        <v>5111</v>
      </c>
      <c r="BQ36" s="188">
        <v>4</v>
      </c>
      <c r="BR36" s="188">
        <v>5107</v>
      </c>
      <c r="BS36" s="188" t="s">
        <v>663</v>
      </c>
      <c r="BT36" s="188" t="s">
        <v>663</v>
      </c>
      <c r="BU36" s="98" t="s">
        <v>513</v>
      </c>
      <c r="BV36" s="192">
        <v>3058</v>
      </c>
      <c r="BW36" s="421"/>
      <c r="BX36" s="421"/>
      <c r="BY36" s="421"/>
      <c r="BZ36" s="421"/>
    </row>
    <row r="37" spans="1:78" ht="12" customHeight="1">
      <c r="A37" s="98"/>
      <c r="B37" s="92"/>
      <c r="C37" s="2"/>
      <c r="D37" s="2"/>
      <c r="E37" s="38"/>
      <c r="F37" s="2"/>
      <c r="G37" s="2"/>
      <c r="H37" s="98"/>
      <c r="I37" s="38"/>
      <c r="J37" s="38"/>
      <c r="K37" s="38"/>
      <c r="L37" s="38"/>
      <c r="M37" s="38"/>
      <c r="N37" s="38"/>
      <c r="O37" s="98"/>
      <c r="P37" s="92"/>
      <c r="Q37" s="38"/>
      <c r="R37" s="38"/>
      <c r="S37" s="38"/>
      <c r="T37" s="38"/>
      <c r="U37" s="38"/>
      <c r="V37" s="98"/>
      <c r="W37" s="36"/>
      <c r="X37" s="38"/>
      <c r="Y37" s="37"/>
      <c r="Z37" s="90"/>
      <c r="AA37" s="38"/>
      <c r="AC37" s="98"/>
      <c r="AD37" s="36"/>
      <c r="AE37" s="38"/>
      <c r="AF37" s="37"/>
      <c r="AG37" s="38"/>
      <c r="AH37" s="38"/>
      <c r="AJ37" s="98"/>
      <c r="AK37" s="40"/>
      <c r="AL37" s="41"/>
      <c r="AM37" s="41"/>
      <c r="AN37" s="41"/>
      <c r="AO37" s="41"/>
      <c r="AQ37" s="98"/>
      <c r="AR37" s="40"/>
      <c r="AS37" s="41"/>
      <c r="AT37" s="41"/>
      <c r="AU37" s="41"/>
      <c r="AV37" s="41"/>
      <c r="AW37" s="98"/>
      <c r="AX37" s="192"/>
      <c r="AY37" s="188"/>
      <c r="AZ37" s="188"/>
      <c r="BA37" s="188"/>
      <c r="BB37" s="188"/>
      <c r="BC37" s="98"/>
      <c r="BD37" s="192"/>
      <c r="BE37" s="188"/>
      <c r="BF37" s="188"/>
      <c r="BG37" s="188"/>
      <c r="BH37" s="188"/>
      <c r="BI37" s="98" t="s">
        <v>705</v>
      </c>
      <c r="BJ37" s="188" t="s">
        <v>663</v>
      </c>
      <c r="BK37" s="188" t="s">
        <v>663</v>
      </c>
      <c r="BL37" s="188" t="s">
        <v>663</v>
      </c>
      <c r="BM37" s="188" t="s">
        <v>663</v>
      </c>
      <c r="BN37" s="188" t="s">
        <v>663</v>
      </c>
      <c r="BO37" s="98" t="s">
        <v>705</v>
      </c>
      <c r="BP37" s="192">
        <v>5</v>
      </c>
      <c r="BQ37" s="188">
        <v>0</v>
      </c>
      <c r="BR37" s="188">
        <v>5</v>
      </c>
      <c r="BS37" s="188">
        <v>0</v>
      </c>
      <c r="BT37" s="188" t="s">
        <v>663</v>
      </c>
      <c r="BU37" s="98" t="s">
        <v>705</v>
      </c>
      <c r="BV37" s="192">
        <v>1</v>
      </c>
      <c r="BW37" s="421"/>
      <c r="BX37" s="421"/>
      <c r="BY37" s="421"/>
      <c r="BZ37" s="421"/>
    </row>
    <row r="38" spans="1:78" ht="12" customHeight="1">
      <c r="A38" s="98" t="s">
        <v>295</v>
      </c>
      <c r="B38" s="92">
        <v>0</v>
      </c>
      <c r="C38" s="38">
        <v>0</v>
      </c>
      <c r="D38" s="38">
        <v>0</v>
      </c>
      <c r="E38" s="38">
        <v>0</v>
      </c>
      <c r="F38" s="38">
        <v>0</v>
      </c>
      <c r="G38" s="2"/>
      <c r="H38" s="98" t="s">
        <v>332</v>
      </c>
      <c r="I38" s="90" t="s">
        <v>264</v>
      </c>
      <c r="J38" s="90" t="s">
        <v>264</v>
      </c>
      <c r="K38" s="90" t="s">
        <v>264</v>
      </c>
      <c r="L38" s="90" t="s">
        <v>264</v>
      </c>
      <c r="M38" s="90" t="s">
        <v>264</v>
      </c>
      <c r="N38" s="90"/>
      <c r="O38" s="98" t="s">
        <v>332</v>
      </c>
      <c r="P38" s="92">
        <v>5</v>
      </c>
      <c r="Q38" s="38">
        <v>0</v>
      </c>
      <c r="R38" s="38">
        <v>3</v>
      </c>
      <c r="S38" s="38">
        <v>2</v>
      </c>
      <c r="T38" s="38">
        <v>0</v>
      </c>
      <c r="U38" s="38"/>
      <c r="V38" s="98" t="s">
        <v>289</v>
      </c>
      <c r="W38" s="92">
        <v>2</v>
      </c>
      <c r="X38" s="38">
        <v>0</v>
      </c>
      <c r="Y38" s="38">
        <v>2</v>
      </c>
      <c r="Z38" s="90" t="s">
        <v>263</v>
      </c>
      <c r="AA38" s="38">
        <v>0</v>
      </c>
      <c r="AC38" s="98" t="s">
        <v>514</v>
      </c>
      <c r="AD38" s="92">
        <v>1</v>
      </c>
      <c r="AE38" s="38">
        <v>0</v>
      </c>
      <c r="AF38" s="38">
        <v>1</v>
      </c>
      <c r="AG38" s="38">
        <v>0</v>
      </c>
      <c r="AH38" s="38">
        <v>0</v>
      </c>
      <c r="AJ38" s="98" t="s">
        <v>514</v>
      </c>
      <c r="AK38" s="40">
        <v>1</v>
      </c>
      <c r="AL38" s="41" t="s">
        <v>608</v>
      </c>
      <c r="AM38" s="41">
        <v>1</v>
      </c>
      <c r="AN38" s="41" t="s">
        <v>608</v>
      </c>
      <c r="AO38" s="41">
        <v>0</v>
      </c>
      <c r="AQ38" s="98" t="s">
        <v>514</v>
      </c>
      <c r="AR38" s="40">
        <v>1</v>
      </c>
      <c r="AS38" s="41" t="s">
        <v>608</v>
      </c>
      <c r="AT38" s="41">
        <v>1</v>
      </c>
      <c r="AU38" s="41" t="s">
        <v>608</v>
      </c>
      <c r="AV38" s="41" t="s">
        <v>608</v>
      </c>
      <c r="AW38" s="98" t="s">
        <v>514</v>
      </c>
      <c r="AX38" s="192">
        <v>1</v>
      </c>
      <c r="AY38" s="188">
        <v>0</v>
      </c>
      <c r="AZ38" s="188">
        <v>1</v>
      </c>
      <c r="BA38" s="188" t="s">
        <v>663</v>
      </c>
      <c r="BB38" s="188" t="s">
        <v>663</v>
      </c>
      <c r="BC38" s="98" t="s">
        <v>514</v>
      </c>
      <c r="BD38" s="192">
        <v>1</v>
      </c>
      <c r="BE38" s="188">
        <v>0</v>
      </c>
      <c r="BF38" s="188">
        <v>1</v>
      </c>
      <c r="BG38" s="188" t="s">
        <v>663</v>
      </c>
      <c r="BH38" s="188" t="s">
        <v>663</v>
      </c>
      <c r="BI38" s="98" t="s">
        <v>514</v>
      </c>
      <c r="BJ38" s="192">
        <v>1</v>
      </c>
      <c r="BK38" s="188" t="s">
        <v>663</v>
      </c>
      <c r="BL38" s="188">
        <v>1</v>
      </c>
      <c r="BM38" s="188" t="s">
        <v>663</v>
      </c>
      <c r="BN38" s="188" t="s">
        <v>663</v>
      </c>
      <c r="BO38" s="98" t="s">
        <v>514</v>
      </c>
      <c r="BP38" s="192">
        <v>1</v>
      </c>
      <c r="BQ38" s="188" t="s">
        <v>663</v>
      </c>
      <c r="BR38" s="188">
        <v>1</v>
      </c>
      <c r="BS38" s="188" t="s">
        <v>663</v>
      </c>
      <c r="BT38" s="188" t="s">
        <v>663</v>
      </c>
      <c r="BU38" s="98" t="s">
        <v>514</v>
      </c>
      <c r="BV38" s="192" t="s">
        <v>663</v>
      </c>
      <c r="BW38" s="421"/>
      <c r="BX38" s="421"/>
      <c r="BY38" s="421"/>
      <c r="BZ38" s="421"/>
    </row>
    <row r="39" spans="1:78" ht="12" customHeight="1">
      <c r="A39" s="98" t="s">
        <v>296</v>
      </c>
      <c r="B39" s="92">
        <v>103</v>
      </c>
      <c r="C39" s="38">
        <v>0</v>
      </c>
      <c r="D39" s="38">
        <v>37</v>
      </c>
      <c r="E39" s="38">
        <v>0</v>
      </c>
      <c r="F39" s="38">
        <v>66</v>
      </c>
      <c r="G39" s="38"/>
      <c r="H39" s="98" t="s">
        <v>293</v>
      </c>
      <c r="I39" s="92">
        <v>0</v>
      </c>
      <c r="J39" s="38">
        <v>0</v>
      </c>
      <c r="K39" s="90" t="s">
        <v>264</v>
      </c>
      <c r="L39" s="38">
        <v>0</v>
      </c>
      <c r="M39" s="90" t="s">
        <v>264</v>
      </c>
      <c r="N39" s="90"/>
      <c r="O39" s="98" t="s">
        <v>293</v>
      </c>
      <c r="P39" s="92">
        <v>0</v>
      </c>
      <c r="Q39" s="38">
        <v>0</v>
      </c>
      <c r="R39" s="90" t="s">
        <v>264</v>
      </c>
      <c r="S39" s="38">
        <v>0</v>
      </c>
      <c r="T39" s="90" t="s">
        <v>264</v>
      </c>
      <c r="U39" s="90"/>
      <c r="V39" s="98" t="s">
        <v>292</v>
      </c>
      <c r="W39" s="92">
        <v>57</v>
      </c>
      <c r="X39" s="38">
        <v>0</v>
      </c>
      <c r="Y39" s="38">
        <v>57</v>
      </c>
      <c r="Z39" s="90" t="s">
        <v>263</v>
      </c>
      <c r="AA39" s="38">
        <v>0</v>
      </c>
      <c r="AC39" s="98" t="s">
        <v>515</v>
      </c>
      <c r="AD39" s="92">
        <v>50</v>
      </c>
      <c r="AE39" s="38">
        <v>0</v>
      </c>
      <c r="AF39" s="38">
        <v>50</v>
      </c>
      <c r="AG39" s="90" t="s">
        <v>263</v>
      </c>
      <c r="AH39" s="38">
        <v>1</v>
      </c>
      <c r="AJ39" s="98" t="s">
        <v>515</v>
      </c>
      <c r="AK39" s="40">
        <v>47</v>
      </c>
      <c r="AL39" s="41" t="s">
        <v>472</v>
      </c>
      <c r="AM39" s="41">
        <v>47</v>
      </c>
      <c r="AN39" s="41" t="s">
        <v>608</v>
      </c>
      <c r="AO39" s="41">
        <v>0</v>
      </c>
      <c r="AQ39" s="98" t="s">
        <v>515</v>
      </c>
      <c r="AR39" s="40">
        <v>32</v>
      </c>
      <c r="AS39" s="41" t="s">
        <v>608</v>
      </c>
      <c r="AT39" s="41">
        <v>32</v>
      </c>
      <c r="AU39" s="41" t="s">
        <v>608</v>
      </c>
      <c r="AV39" s="41" t="s">
        <v>608</v>
      </c>
      <c r="AW39" s="98" t="s">
        <v>515</v>
      </c>
      <c r="AX39" s="192">
        <v>74</v>
      </c>
      <c r="AY39" s="188" t="s">
        <v>663</v>
      </c>
      <c r="AZ39" s="188">
        <v>74</v>
      </c>
      <c r="BA39" s="188" t="s">
        <v>663</v>
      </c>
      <c r="BB39" s="188">
        <v>0</v>
      </c>
      <c r="BC39" s="98" t="s">
        <v>515</v>
      </c>
      <c r="BD39" s="192">
        <v>27</v>
      </c>
      <c r="BE39" s="188">
        <v>0</v>
      </c>
      <c r="BF39" s="188">
        <v>27</v>
      </c>
      <c r="BG39" s="188">
        <v>0</v>
      </c>
      <c r="BH39" s="188">
        <v>0</v>
      </c>
      <c r="BI39" s="98" t="s">
        <v>515</v>
      </c>
      <c r="BJ39" s="192">
        <v>14</v>
      </c>
      <c r="BK39" s="188" t="s">
        <v>663</v>
      </c>
      <c r="BL39" s="188">
        <v>14</v>
      </c>
      <c r="BM39" s="188" t="s">
        <v>663</v>
      </c>
      <c r="BN39" s="188" t="s">
        <v>663</v>
      </c>
      <c r="BO39" s="98" t="s">
        <v>515</v>
      </c>
      <c r="BP39" s="192">
        <v>20</v>
      </c>
      <c r="BQ39" s="188">
        <v>0</v>
      </c>
      <c r="BR39" s="188">
        <v>20</v>
      </c>
      <c r="BS39" s="188" t="s">
        <v>663</v>
      </c>
      <c r="BT39" s="188">
        <v>0</v>
      </c>
      <c r="BU39" s="98" t="s">
        <v>515</v>
      </c>
      <c r="BV39" s="192">
        <v>38</v>
      </c>
      <c r="BW39" s="421"/>
      <c r="BX39" s="421"/>
      <c r="BY39" s="421"/>
      <c r="BZ39" s="421"/>
    </row>
    <row r="40" spans="1:78" ht="12" customHeight="1">
      <c r="A40" s="98" t="s">
        <v>297</v>
      </c>
      <c r="B40" s="92">
        <v>762</v>
      </c>
      <c r="C40" s="38">
        <v>41</v>
      </c>
      <c r="D40" s="38">
        <v>676</v>
      </c>
      <c r="E40" s="38">
        <v>14</v>
      </c>
      <c r="F40" s="38">
        <v>31</v>
      </c>
      <c r="G40" s="38"/>
      <c r="H40" s="98" t="s">
        <v>333</v>
      </c>
      <c r="I40" s="92">
        <v>0</v>
      </c>
      <c r="J40" s="38">
        <v>0</v>
      </c>
      <c r="K40" s="38">
        <v>0</v>
      </c>
      <c r="L40" s="38">
        <v>0</v>
      </c>
      <c r="M40" s="38">
        <v>0</v>
      </c>
      <c r="N40" s="38"/>
      <c r="O40" s="98" t="s">
        <v>333</v>
      </c>
      <c r="P40" s="92">
        <v>0</v>
      </c>
      <c r="Q40" s="38">
        <v>0</v>
      </c>
      <c r="R40" s="38">
        <v>0</v>
      </c>
      <c r="S40" s="38">
        <v>0</v>
      </c>
      <c r="T40" s="38">
        <v>0</v>
      </c>
      <c r="U40" s="38"/>
      <c r="V40" s="98" t="s">
        <v>331</v>
      </c>
      <c r="W40" s="92">
        <v>2</v>
      </c>
      <c r="X40" s="38">
        <v>0</v>
      </c>
      <c r="Y40" s="38">
        <v>0</v>
      </c>
      <c r="Z40" s="38">
        <v>0</v>
      </c>
      <c r="AA40" s="38">
        <v>1</v>
      </c>
      <c r="AC40" s="98" t="s">
        <v>516</v>
      </c>
      <c r="AD40" s="92">
        <v>4</v>
      </c>
      <c r="AE40" s="38">
        <v>1</v>
      </c>
      <c r="AF40" s="38">
        <v>2</v>
      </c>
      <c r="AG40" s="38">
        <v>0</v>
      </c>
      <c r="AH40" s="38">
        <v>1</v>
      </c>
      <c r="AJ40" s="98" t="s">
        <v>516</v>
      </c>
      <c r="AK40" s="40">
        <v>5</v>
      </c>
      <c r="AL40" s="41">
        <v>1</v>
      </c>
      <c r="AM40" s="41">
        <v>2</v>
      </c>
      <c r="AN40" s="41">
        <v>0</v>
      </c>
      <c r="AO40" s="41">
        <v>1</v>
      </c>
      <c r="AQ40" s="98" t="s">
        <v>516</v>
      </c>
      <c r="AR40" s="40">
        <v>20</v>
      </c>
      <c r="AS40" s="41">
        <v>1</v>
      </c>
      <c r="AT40" s="41">
        <v>17</v>
      </c>
      <c r="AU40" s="41">
        <v>0</v>
      </c>
      <c r="AV40" s="41">
        <v>2</v>
      </c>
      <c r="AW40" s="98" t="s">
        <v>516</v>
      </c>
      <c r="AX40" s="192">
        <v>36</v>
      </c>
      <c r="AY40" s="188">
        <v>1</v>
      </c>
      <c r="AZ40" s="188">
        <v>33</v>
      </c>
      <c r="BA40" s="188">
        <v>1</v>
      </c>
      <c r="BB40" s="188">
        <v>1</v>
      </c>
      <c r="BC40" s="98" t="s">
        <v>516</v>
      </c>
      <c r="BD40" s="192">
        <v>2</v>
      </c>
      <c r="BE40" s="188">
        <v>0</v>
      </c>
      <c r="BF40" s="188">
        <v>1</v>
      </c>
      <c r="BG40" s="188">
        <v>0</v>
      </c>
      <c r="BH40" s="188">
        <v>1</v>
      </c>
      <c r="BI40" s="98" t="s">
        <v>516</v>
      </c>
      <c r="BJ40" s="192">
        <v>11</v>
      </c>
      <c r="BK40" s="188">
        <v>0</v>
      </c>
      <c r="BL40" s="188">
        <v>8</v>
      </c>
      <c r="BM40" s="188">
        <v>1</v>
      </c>
      <c r="BN40" s="188">
        <v>2</v>
      </c>
      <c r="BO40" s="98" t="s">
        <v>516</v>
      </c>
      <c r="BP40" s="192">
        <v>18</v>
      </c>
      <c r="BQ40" s="188">
        <v>0</v>
      </c>
      <c r="BR40" s="188">
        <v>17</v>
      </c>
      <c r="BS40" s="188">
        <v>0</v>
      </c>
      <c r="BT40" s="188">
        <v>1</v>
      </c>
      <c r="BU40" s="98" t="s">
        <v>516</v>
      </c>
      <c r="BV40" s="192">
        <v>47</v>
      </c>
      <c r="BW40" s="421"/>
      <c r="BX40" s="421"/>
      <c r="BY40" s="421"/>
      <c r="BZ40" s="421"/>
    </row>
    <row r="41" spans="1:78" ht="12" customHeight="1">
      <c r="A41" s="98"/>
      <c r="B41" s="92"/>
      <c r="C41" s="38"/>
      <c r="D41" s="38"/>
      <c r="E41" s="38"/>
      <c r="F41" s="38"/>
      <c r="G41" s="38"/>
      <c r="H41" s="98" t="s">
        <v>296</v>
      </c>
      <c r="I41" s="92">
        <v>349</v>
      </c>
      <c r="J41" s="38">
        <v>3</v>
      </c>
      <c r="K41" s="38">
        <v>49</v>
      </c>
      <c r="L41" s="38">
        <v>60</v>
      </c>
      <c r="M41" s="38">
        <v>237</v>
      </c>
      <c r="N41" s="38"/>
      <c r="O41" s="98" t="s">
        <v>296</v>
      </c>
      <c r="P41" s="92">
        <v>33</v>
      </c>
      <c r="Q41" s="38">
        <v>3</v>
      </c>
      <c r="R41" s="38">
        <v>15</v>
      </c>
      <c r="S41" s="38">
        <v>2</v>
      </c>
      <c r="T41" s="38">
        <v>13</v>
      </c>
      <c r="U41" s="38"/>
      <c r="V41" s="98" t="s">
        <v>332</v>
      </c>
      <c r="W41" s="92">
        <v>1</v>
      </c>
      <c r="X41" s="38">
        <v>0</v>
      </c>
      <c r="Y41" s="38">
        <v>0</v>
      </c>
      <c r="Z41" s="38">
        <v>0</v>
      </c>
      <c r="AA41" s="38">
        <v>1</v>
      </c>
      <c r="AC41" s="98" t="s">
        <v>332</v>
      </c>
      <c r="AD41" s="92">
        <v>3</v>
      </c>
      <c r="AE41" s="38">
        <v>1</v>
      </c>
      <c r="AF41" s="38">
        <v>0</v>
      </c>
      <c r="AG41" s="38">
        <v>1</v>
      </c>
      <c r="AH41" s="38">
        <v>1</v>
      </c>
      <c r="AJ41" s="98" t="s">
        <v>332</v>
      </c>
      <c r="AK41" s="40">
        <v>0</v>
      </c>
      <c r="AL41" s="41">
        <v>0</v>
      </c>
      <c r="AM41" s="41">
        <v>0</v>
      </c>
      <c r="AN41" s="41">
        <v>0</v>
      </c>
      <c r="AO41" s="41">
        <v>0</v>
      </c>
      <c r="AQ41" s="98" t="s">
        <v>332</v>
      </c>
      <c r="AR41" s="40">
        <v>4</v>
      </c>
      <c r="AS41" s="41">
        <v>1</v>
      </c>
      <c r="AT41" s="41">
        <v>0</v>
      </c>
      <c r="AU41" s="41">
        <v>2</v>
      </c>
      <c r="AV41" s="41">
        <v>1</v>
      </c>
      <c r="AW41" s="98" t="s">
        <v>332</v>
      </c>
      <c r="AX41" s="192">
        <v>1</v>
      </c>
      <c r="AY41" s="188">
        <v>0</v>
      </c>
      <c r="AZ41" s="188">
        <v>0</v>
      </c>
      <c r="BA41" s="188">
        <v>0</v>
      </c>
      <c r="BB41" s="188">
        <v>0</v>
      </c>
      <c r="BC41" s="98" t="s">
        <v>332</v>
      </c>
      <c r="BD41" s="192">
        <v>1</v>
      </c>
      <c r="BE41" s="188">
        <v>0</v>
      </c>
      <c r="BF41" s="188">
        <v>0</v>
      </c>
      <c r="BG41" s="188">
        <v>1</v>
      </c>
      <c r="BH41" s="188">
        <v>0</v>
      </c>
      <c r="BI41" s="98" t="s">
        <v>332</v>
      </c>
      <c r="BJ41" s="192">
        <v>1</v>
      </c>
      <c r="BK41" s="188">
        <v>0</v>
      </c>
      <c r="BL41" s="188" t="s">
        <v>663</v>
      </c>
      <c r="BM41" s="188">
        <v>0</v>
      </c>
      <c r="BN41" s="188">
        <v>0</v>
      </c>
      <c r="BO41" s="98" t="s">
        <v>332</v>
      </c>
      <c r="BP41" s="192">
        <v>3</v>
      </c>
      <c r="BQ41" s="188">
        <v>1</v>
      </c>
      <c r="BR41" s="188">
        <v>0</v>
      </c>
      <c r="BS41" s="188">
        <v>1</v>
      </c>
      <c r="BT41" s="188">
        <v>1</v>
      </c>
      <c r="BU41" s="98" t="s">
        <v>332</v>
      </c>
      <c r="BV41" s="192">
        <v>2</v>
      </c>
      <c r="BW41" s="421"/>
      <c r="BX41" s="421"/>
      <c r="BY41" s="421"/>
      <c r="BZ41" s="421"/>
    </row>
    <row r="42" spans="1:78" ht="12" customHeight="1">
      <c r="A42" s="98"/>
      <c r="B42" s="92"/>
      <c r="C42" s="38"/>
      <c r="D42" s="38"/>
      <c r="E42" s="38"/>
      <c r="F42" s="38"/>
      <c r="G42" s="38"/>
      <c r="H42" s="98"/>
      <c r="I42" s="92"/>
      <c r="J42" s="38"/>
      <c r="K42" s="38"/>
      <c r="L42" s="38"/>
      <c r="M42" s="38"/>
      <c r="N42" s="38"/>
      <c r="O42" s="98"/>
      <c r="P42" s="92"/>
      <c r="Q42" s="38"/>
      <c r="R42" s="38"/>
      <c r="S42" s="38"/>
      <c r="T42" s="38"/>
      <c r="U42" s="38"/>
      <c r="V42" s="98"/>
      <c r="W42" s="92"/>
      <c r="X42" s="38"/>
      <c r="Y42" s="38"/>
      <c r="Z42" s="38"/>
      <c r="AA42" s="38"/>
      <c r="AC42" s="98"/>
      <c r="AD42" s="92"/>
      <c r="AE42" s="38"/>
      <c r="AF42" s="38"/>
      <c r="AG42" s="38"/>
      <c r="AH42" s="38"/>
      <c r="AJ42" s="98"/>
      <c r="AK42" s="40"/>
      <c r="AL42" s="41"/>
      <c r="AM42" s="41"/>
      <c r="AN42" s="41"/>
      <c r="AO42" s="41"/>
      <c r="AQ42" s="98"/>
      <c r="AR42" s="40"/>
      <c r="AS42" s="41"/>
      <c r="AT42" s="41"/>
      <c r="AU42" s="41"/>
      <c r="AV42" s="41"/>
      <c r="AW42" s="98"/>
      <c r="AX42" s="192"/>
      <c r="AY42" s="188"/>
      <c r="AZ42" s="188"/>
      <c r="BA42" s="188"/>
      <c r="BB42" s="188"/>
      <c r="BC42" s="98"/>
      <c r="BD42" s="192"/>
      <c r="BE42" s="188"/>
      <c r="BF42" s="188"/>
      <c r="BG42" s="188"/>
      <c r="BH42" s="188"/>
      <c r="BI42" s="98" t="s">
        <v>706</v>
      </c>
      <c r="BJ42" s="188" t="s">
        <v>663</v>
      </c>
      <c r="BK42" s="188" t="s">
        <v>663</v>
      </c>
      <c r="BL42" s="188" t="s">
        <v>663</v>
      </c>
      <c r="BM42" s="188" t="s">
        <v>663</v>
      </c>
      <c r="BN42" s="188" t="s">
        <v>663</v>
      </c>
      <c r="BO42" s="98" t="s">
        <v>706</v>
      </c>
      <c r="BP42" s="192">
        <v>17</v>
      </c>
      <c r="BQ42" s="188">
        <v>12</v>
      </c>
      <c r="BR42" s="188">
        <v>0</v>
      </c>
      <c r="BS42" s="188">
        <v>4</v>
      </c>
      <c r="BT42" s="188">
        <v>1</v>
      </c>
      <c r="BU42" s="98" t="s">
        <v>706</v>
      </c>
      <c r="BV42" s="192">
        <v>86</v>
      </c>
      <c r="BW42" s="421"/>
      <c r="BX42" s="421"/>
      <c r="BY42" s="421"/>
      <c r="BZ42" s="421"/>
    </row>
    <row r="43" spans="1:78" ht="12" customHeight="1">
      <c r="A43" s="99" t="s">
        <v>265</v>
      </c>
      <c r="B43" s="36">
        <v>9424</v>
      </c>
      <c r="C43" s="37">
        <v>1282</v>
      </c>
      <c r="D43" s="37">
        <v>6936</v>
      </c>
      <c r="E43" s="38">
        <v>325</v>
      </c>
      <c r="F43" s="38">
        <v>882</v>
      </c>
      <c r="G43" s="38"/>
      <c r="H43" s="98" t="s">
        <v>297</v>
      </c>
      <c r="I43" s="92">
        <v>677</v>
      </c>
      <c r="J43" s="38">
        <v>56</v>
      </c>
      <c r="K43" s="38">
        <v>547</v>
      </c>
      <c r="L43" s="38">
        <v>32</v>
      </c>
      <c r="M43" s="38">
        <v>41</v>
      </c>
      <c r="N43" s="38"/>
      <c r="O43" s="98" t="s">
        <v>297</v>
      </c>
      <c r="P43" s="92">
        <v>863</v>
      </c>
      <c r="Q43" s="38">
        <v>84</v>
      </c>
      <c r="R43" s="38">
        <v>714</v>
      </c>
      <c r="S43" s="38">
        <v>23</v>
      </c>
      <c r="T43" s="38">
        <v>42</v>
      </c>
      <c r="U43" s="38"/>
      <c r="V43" s="98" t="s">
        <v>293</v>
      </c>
      <c r="W43" s="92">
        <v>3</v>
      </c>
      <c r="X43" s="38">
        <v>2</v>
      </c>
      <c r="Y43" s="38">
        <v>0</v>
      </c>
      <c r="Z43" s="38">
        <v>0</v>
      </c>
      <c r="AA43" s="38">
        <v>0</v>
      </c>
      <c r="AC43" s="98" t="s">
        <v>517</v>
      </c>
      <c r="AD43" s="92">
        <v>5</v>
      </c>
      <c r="AE43" s="38">
        <v>1</v>
      </c>
      <c r="AF43" s="38">
        <v>1</v>
      </c>
      <c r="AG43" s="38">
        <v>0</v>
      </c>
      <c r="AH43" s="38">
        <v>3</v>
      </c>
      <c r="AJ43" s="98" t="s">
        <v>517</v>
      </c>
      <c r="AK43" s="40">
        <v>5</v>
      </c>
      <c r="AL43" s="41">
        <v>0</v>
      </c>
      <c r="AM43" s="41">
        <v>0</v>
      </c>
      <c r="AN43" s="41">
        <v>0</v>
      </c>
      <c r="AO43" s="41">
        <v>5</v>
      </c>
      <c r="AQ43" s="98" t="s">
        <v>517</v>
      </c>
      <c r="AR43" s="40">
        <v>2</v>
      </c>
      <c r="AS43" s="41">
        <v>0</v>
      </c>
      <c r="AT43" s="41" t="s">
        <v>608</v>
      </c>
      <c r="AU43" s="41">
        <v>0</v>
      </c>
      <c r="AV43" s="41">
        <v>2</v>
      </c>
      <c r="AW43" s="98" t="s">
        <v>517</v>
      </c>
      <c r="AX43" s="192">
        <v>6</v>
      </c>
      <c r="AY43" s="188">
        <v>0</v>
      </c>
      <c r="AZ43" s="188">
        <v>1</v>
      </c>
      <c r="BA43" s="188">
        <v>1</v>
      </c>
      <c r="BB43" s="188">
        <v>3</v>
      </c>
      <c r="BC43" s="98" t="s">
        <v>517</v>
      </c>
      <c r="BD43" s="192">
        <v>2</v>
      </c>
      <c r="BE43" s="188">
        <v>1</v>
      </c>
      <c r="BF43" s="188">
        <v>0</v>
      </c>
      <c r="BG43" s="188">
        <v>0</v>
      </c>
      <c r="BH43" s="188">
        <v>1</v>
      </c>
      <c r="BI43" s="98" t="s">
        <v>517</v>
      </c>
      <c r="BJ43" s="192">
        <v>4</v>
      </c>
      <c r="BK43" s="188">
        <v>0</v>
      </c>
      <c r="BL43" s="188" t="s">
        <v>663</v>
      </c>
      <c r="BM43" s="188" t="s">
        <v>663</v>
      </c>
      <c r="BN43" s="188">
        <v>4</v>
      </c>
      <c r="BO43" s="98" t="s">
        <v>517</v>
      </c>
      <c r="BP43" s="192">
        <v>4</v>
      </c>
      <c r="BQ43" s="188">
        <v>0</v>
      </c>
      <c r="BR43" s="188" t="s">
        <v>663</v>
      </c>
      <c r="BS43" s="188">
        <v>0</v>
      </c>
      <c r="BT43" s="188">
        <v>4</v>
      </c>
      <c r="BU43" s="98" t="s">
        <v>739</v>
      </c>
      <c r="BV43" s="192">
        <v>2</v>
      </c>
      <c r="BW43" s="421"/>
      <c r="BX43" s="421"/>
      <c r="BY43" s="421"/>
      <c r="BZ43" s="421"/>
    </row>
    <row r="44" spans="1:78" ht="12" customHeight="1">
      <c r="A44" s="99" t="s">
        <v>298</v>
      </c>
      <c r="B44" s="92">
        <v>2</v>
      </c>
      <c r="C44" s="2" t="s">
        <v>319</v>
      </c>
      <c r="D44" s="38">
        <v>2</v>
      </c>
      <c r="E44" s="2" t="s">
        <v>319</v>
      </c>
      <c r="F44" s="2" t="s">
        <v>319</v>
      </c>
      <c r="G44" s="38"/>
      <c r="H44" s="99" t="s">
        <v>265</v>
      </c>
      <c r="I44" s="36">
        <v>9424</v>
      </c>
      <c r="J44" s="37">
        <v>1282</v>
      </c>
      <c r="K44" s="37">
        <v>6936</v>
      </c>
      <c r="L44" s="38">
        <v>325</v>
      </c>
      <c r="M44" s="38">
        <v>882</v>
      </c>
      <c r="N44" s="38"/>
      <c r="O44" s="99" t="s">
        <v>265</v>
      </c>
      <c r="P44" s="36">
        <v>3674</v>
      </c>
      <c r="Q44" s="37">
        <v>1136</v>
      </c>
      <c r="R44" s="37">
        <v>1689</v>
      </c>
      <c r="S44" s="38">
        <v>129</v>
      </c>
      <c r="T44" s="38">
        <v>718</v>
      </c>
      <c r="U44" s="38"/>
      <c r="V44" s="98" t="s">
        <v>333</v>
      </c>
      <c r="W44" s="92">
        <v>0</v>
      </c>
      <c r="X44" s="38">
        <v>0</v>
      </c>
      <c r="Y44" s="38">
        <v>0</v>
      </c>
      <c r="Z44" s="90" t="s">
        <v>263</v>
      </c>
      <c r="AA44" s="38">
        <v>0</v>
      </c>
      <c r="AC44" s="98" t="s">
        <v>518</v>
      </c>
      <c r="AD44" s="92">
        <v>0</v>
      </c>
      <c r="AE44" s="38">
        <v>0</v>
      </c>
      <c r="AF44" s="90" t="s">
        <v>263</v>
      </c>
      <c r="AG44" s="90" t="s">
        <v>263</v>
      </c>
      <c r="AH44" s="90" t="s">
        <v>263</v>
      </c>
      <c r="AJ44" s="98" t="s">
        <v>518</v>
      </c>
      <c r="AK44" s="40">
        <v>0</v>
      </c>
      <c r="AL44" s="41">
        <v>0</v>
      </c>
      <c r="AM44" s="41">
        <v>0</v>
      </c>
      <c r="AN44" s="41" t="s">
        <v>608</v>
      </c>
      <c r="AO44" s="41" t="s">
        <v>472</v>
      </c>
      <c r="AQ44" s="98" t="s">
        <v>518</v>
      </c>
      <c r="AR44" s="40">
        <v>0</v>
      </c>
      <c r="AS44" s="41">
        <v>0</v>
      </c>
      <c r="AT44" s="41" t="s">
        <v>608</v>
      </c>
      <c r="AU44" s="41">
        <v>0</v>
      </c>
      <c r="AV44" s="41">
        <v>0</v>
      </c>
      <c r="AW44" s="98" t="s">
        <v>518</v>
      </c>
      <c r="AX44" s="192">
        <v>0</v>
      </c>
      <c r="AY44" s="188">
        <v>0</v>
      </c>
      <c r="AZ44" s="188" t="s">
        <v>663</v>
      </c>
      <c r="BA44" s="188">
        <v>0</v>
      </c>
      <c r="BB44" s="188" t="s">
        <v>663</v>
      </c>
      <c r="BC44" s="98" t="s">
        <v>518</v>
      </c>
      <c r="BD44" s="192">
        <v>0</v>
      </c>
      <c r="BE44" s="188">
        <v>0</v>
      </c>
      <c r="BF44" s="188">
        <v>0</v>
      </c>
      <c r="BG44" s="188">
        <v>0</v>
      </c>
      <c r="BH44" s="188">
        <v>0</v>
      </c>
      <c r="BI44" s="98" t="s">
        <v>518</v>
      </c>
      <c r="BJ44" s="192">
        <v>0</v>
      </c>
      <c r="BK44" s="188">
        <v>0</v>
      </c>
      <c r="BL44" s="188" t="s">
        <v>663</v>
      </c>
      <c r="BM44" s="188">
        <v>0</v>
      </c>
      <c r="BN44" s="188">
        <v>0</v>
      </c>
      <c r="BO44" s="98" t="s">
        <v>518</v>
      </c>
      <c r="BP44" s="192">
        <v>0</v>
      </c>
      <c r="BQ44" s="188">
        <v>0</v>
      </c>
      <c r="BR44" s="188" t="s">
        <v>663</v>
      </c>
      <c r="BS44" s="188">
        <v>0</v>
      </c>
      <c r="BT44" s="188">
        <v>0</v>
      </c>
      <c r="BU44" s="98" t="s">
        <v>518</v>
      </c>
      <c r="BV44" s="192">
        <v>0</v>
      </c>
      <c r="BW44" s="421"/>
      <c r="BX44" s="421"/>
      <c r="BY44" s="421"/>
      <c r="BZ44" s="421"/>
    </row>
    <row r="45" spans="1:78" ht="12" customHeight="1">
      <c r="A45" s="98" t="s">
        <v>301</v>
      </c>
      <c r="B45" s="92">
        <v>14</v>
      </c>
      <c r="C45" s="38">
        <v>5</v>
      </c>
      <c r="D45" s="38">
        <v>6</v>
      </c>
      <c r="E45" s="38">
        <v>1</v>
      </c>
      <c r="F45" s="38">
        <v>2</v>
      </c>
      <c r="G45" s="2"/>
      <c r="H45" s="99" t="s">
        <v>298</v>
      </c>
      <c r="I45" s="92">
        <v>1</v>
      </c>
      <c r="J45" s="90" t="s">
        <v>264</v>
      </c>
      <c r="K45" s="38">
        <v>1</v>
      </c>
      <c r="L45" s="90" t="s">
        <v>264</v>
      </c>
      <c r="M45" s="90" t="s">
        <v>264</v>
      </c>
      <c r="N45" s="90"/>
      <c r="O45" s="99" t="s">
        <v>341</v>
      </c>
      <c r="P45" s="92">
        <v>1</v>
      </c>
      <c r="Q45" s="90" t="s">
        <v>264</v>
      </c>
      <c r="R45" s="38">
        <v>1</v>
      </c>
      <c r="S45" s="90" t="s">
        <v>264</v>
      </c>
      <c r="T45" s="90" t="s">
        <v>264</v>
      </c>
      <c r="U45" s="90"/>
      <c r="V45" s="98" t="s">
        <v>296</v>
      </c>
      <c r="W45" s="92">
        <v>21</v>
      </c>
      <c r="X45" s="38">
        <v>7</v>
      </c>
      <c r="Y45" s="38">
        <v>8</v>
      </c>
      <c r="Z45" s="38">
        <v>1</v>
      </c>
      <c r="AA45" s="38">
        <v>4</v>
      </c>
      <c r="AC45" s="98" t="s">
        <v>519</v>
      </c>
      <c r="AD45" s="92">
        <v>27</v>
      </c>
      <c r="AE45" s="38">
        <v>4</v>
      </c>
      <c r="AF45" s="38">
        <v>14</v>
      </c>
      <c r="AG45" s="38">
        <v>2</v>
      </c>
      <c r="AH45" s="38">
        <v>8</v>
      </c>
      <c r="AJ45" s="98" t="s">
        <v>519</v>
      </c>
      <c r="AK45" s="40">
        <v>7</v>
      </c>
      <c r="AL45" s="41">
        <v>2</v>
      </c>
      <c r="AM45" s="41">
        <v>3</v>
      </c>
      <c r="AN45" s="41">
        <v>0</v>
      </c>
      <c r="AO45" s="41">
        <v>2</v>
      </c>
      <c r="AQ45" s="98" t="s">
        <v>519</v>
      </c>
      <c r="AR45" s="40">
        <v>11</v>
      </c>
      <c r="AS45" s="41">
        <v>1</v>
      </c>
      <c r="AT45" s="41">
        <v>6</v>
      </c>
      <c r="AU45" s="41" t="s">
        <v>608</v>
      </c>
      <c r="AV45" s="41">
        <v>4</v>
      </c>
      <c r="AW45" s="98" t="s">
        <v>519</v>
      </c>
      <c r="AX45" s="192">
        <v>6</v>
      </c>
      <c r="AY45" s="188">
        <v>1</v>
      </c>
      <c r="AZ45" s="188">
        <v>3</v>
      </c>
      <c r="BA45" s="188" t="s">
        <v>663</v>
      </c>
      <c r="BB45" s="188">
        <v>2</v>
      </c>
      <c r="BC45" s="98" t="s">
        <v>519</v>
      </c>
      <c r="BD45" s="192">
        <v>3</v>
      </c>
      <c r="BE45" s="188">
        <v>1</v>
      </c>
      <c r="BF45" s="188">
        <v>2</v>
      </c>
      <c r="BG45" s="188">
        <v>0</v>
      </c>
      <c r="BH45" s="188">
        <v>1</v>
      </c>
      <c r="BI45" s="98" t="s">
        <v>519</v>
      </c>
      <c r="BJ45" s="192">
        <v>11</v>
      </c>
      <c r="BK45" s="188">
        <v>2</v>
      </c>
      <c r="BL45" s="188">
        <v>7</v>
      </c>
      <c r="BM45" s="188">
        <v>0</v>
      </c>
      <c r="BN45" s="188">
        <v>2</v>
      </c>
      <c r="BO45" s="98" t="s">
        <v>519</v>
      </c>
      <c r="BP45" s="192">
        <v>1</v>
      </c>
      <c r="BQ45" s="188">
        <v>1</v>
      </c>
      <c r="BR45" s="188">
        <v>0</v>
      </c>
      <c r="BS45" s="188" t="s">
        <v>663</v>
      </c>
      <c r="BT45" s="188">
        <v>0</v>
      </c>
      <c r="BU45" s="98" t="s">
        <v>519</v>
      </c>
      <c r="BV45" s="192">
        <v>6</v>
      </c>
      <c r="BW45" s="421"/>
      <c r="BX45" s="421"/>
      <c r="BY45" s="421"/>
      <c r="BZ45" s="421"/>
    </row>
    <row r="46" spans="1:78" ht="12" customHeight="1">
      <c r="A46" s="98" t="s">
        <v>299</v>
      </c>
      <c r="B46" s="36">
        <v>7522</v>
      </c>
      <c r="C46" s="38">
        <v>875</v>
      </c>
      <c r="D46" s="37">
        <v>6069</v>
      </c>
      <c r="E46" s="38">
        <v>238</v>
      </c>
      <c r="F46" s="38">
        <v>339</v>
      </c>
      <c r="G46" s="38"/>
      <c r="H46" s="98" t="s">
        <v>301</v>
      </c>
      <c r="I46" s="92">
        <v>10</v>
      </c>
      <c r="J46" s="38">
        <v>4</v>
      </c>
      <c r="K46" s="38">
        <v>4</v>
      </c>
      <c r="L46" s="38">
        <v>1</v>
      </c>
      <c r="M46" s="38">
        <v>2</v>
      </c>
      <c r="N46" s="38"/>
      <c r="O46" s="98" t="s">
        <v>301</v>
      </c>
      <c r="P46" s="92">
        <v>19</v>
      </c>
      <c r="Q46" s="38">
        <v>4</v>
      </c>
      <c r="R46" s="38">
        <v>14</v>
      </c>
      <c r="S46" s="38">
        <v>0</v>
      </c>
      <c r="T46" s="38">
        <v>1</v>
      </c>
      <c r="U46" s="38"/>
      <c r="V46" s="98" t="s">
        <v>297</v>
      </c>
      <c r="W46" s="92">
        <v>772</v>
      </c>
      <c r="X46" s="38">
        <v>76</v>
      </c>
      <c r="Y46" s="38">
        <v>650</v>
      </c>
      <c r="Z46" s="38">
        <v>31</v>
      </c>
      <c r="AA46" s="38">
        <v>14</v>
      </c>
      <c r="AC46" s="98" t="s">
        <v>520</v>
      </c>
      <c r="AD46" s="92">
        <v>693</v>
      </c>
      <c r="AE46" s="38">
        <v>60</v>
      </c>
      <c r="AF46" s="38">
        <v>565</v>
      </c>
      <c r="AG46" s="38">
        <v>28</v>
      </c>
      <c r="AH46" s="38">
        <v>38</v>
      </c>
      <c r="AJ46" s="98" t="s">
        <v>520</v>
      </c>
      <c r="AK46" s="40">
        <v>490</v>
      </c>
      <c r="AL46" s="41">
        <v>66</v>
      </c>
      <c r="AM46" s="41">
        <v>375</v>
      </c>
      <c r="AN46" s="41">
        <v>25</v>
      </c>
      <c r="AO46" s="41">
        <v>24</v>
      </c>
      <c r="AQ46" s="98" t="s">
        <v>520</v>
      </c>
      <c r="AR46" s="40">
        <v>276</v>
      </c>
      <c r="AS46" s="41">
        <v>29</v>
      </c>
      <c r="AT46" s="41">
        <v>214</v>
      </c>
      <c r="AU46" s="41">
        <v>19</v>
      </c>
      <c r="AV46" s="41">
        <v>14</v>
      </c>
      <c r="AW46" s="98" t="s">
        <v>520</v>
      </c>
      <c r="AX46" s="192">
        <v>353</v>
      </c>
      <c r="AY46" s="188">
        <v>38</v>
      </c>
      <c r="AZ46" s="188">
        <v>282</v>
      </c>
      <c r="BA46" s="188">
        <v>22</v>
      </c>
      <c r="BB46" s="188">
        <v>11</v>
      </c>
      <c r="BC46" s="98" t="s">
        <v>520</v>
      </c>
      <c r="BD46" s="192">
        <v>331</v>
      </c>
      <c r="BE46" s="188">
        <v>38</v>
      </c>
      <c r="BF46" s="188">
        <v>258</v>
      </c>
      <c r="BG46" s="188">
        <v>18</v>
      </c>
      <c r="BH46" s="188">
        <v>16</v>
      </c>
      <c r="BI46" s="98" t="s">
        <v>520</v>
      </c>
      <c r="BJ46" s="192">
        <v>1891</v>
      </c>
      <c r="BK46" s="188">
        <v>91</v>
      </c>
      <c r="BL46" s="188">
        <v>1770</v>
      </c>
      <c r="BM46" s="188">
        <v>18</v>
      </c>
      <c r="BN46" s="188">
        <v>13</v>
      </c>
      <c r="BO46" s="98" t="s">
        <v>520</v>
      </c>
      <c r="BP46" s="192">
        <v>765</v>
      </c>
      <c r="BQ46" s="188">
        <v>35</v>
      </c>
      <c r="BR46" s="188">
        <v>700</v>
      </c>
      <c r="BS46" s="188">
        <v>21</v>
      </c>
      <c r="BT46" s="188">
        <v>9</v>
      </c>
      <c r="BU46" s="98" t="s">
        <v>520</v>
      </c>
      <c r="BV46" s="192">
        <v>1551</v>
      </c>
      <c r="BW46" s="421"/>
      <c r="BX46" s="421"/>
      <c r="BY46" s="421"/>
      <c r="BZ46" s="421"/>
    </row>
    <row r="47" spans="1:78" ht="12" customHeight="1">
      <c r="A47" s="98" t="s">
        <v>302</v>
      </c>
      <c r="B47" s="92">
        <v>808</v>
      </c>
      <c r="C47" s="38">
        <v>182</v>
      </c>
      <c r="D47" s="38">
        <v>609</v>
      </c>
      <c r="E47" s="38">
        <v>3</v>
      </c>
      <c r="F47" s="38">
        <v>14</v>
      </c>
      <c r="G47" s="38"/>
      <c r="H47" s="98" t="s">
        <v>299</v>
      </c>
      <c r="I47" s="36">
        <v>7413</v>
      </c>
      <c r="J47" s="38">
        <v>412</v>
      </c>
      <c r="K47" s="37">
        <v>6717</v>
      </c>
      <c r="L47" s="38">
        <v>91</v>
      </c>
      <c r="M47" s="38">
        <v>194</v>
      </c>
      <c r="N47" s="38"/>
      <c r="O47" s="98" t="s">
        <v>299</v>
      </c>
      <c r="P47" s="36">
        <v>745</v>
      </c>
      <c r="Q47" s="38">
        <v>176</v>
      </c>
      <c r="R47" s="37">
        <v>477</v>
      </c>
      <c r="S47" s="38">
        <v>43</v>
      </c>
      <c r="T47" s="38">
        <v>49</v>
      </c>
      <c r="U47" s="38"/>
      <c r="V47" s="99" t="s">
        <v>521</v>
      </c>
      <c r="W47" s="36">
        <v>0</v>
      </c>
      <c r="X47" s="90" t="s">
        <v>263</v>
      </c>
      <c r="Y47" s="37">
        <v>0</v>
      </c>
      <c r="Z47" s="90" t="s">
        <v>263</v>
      </c>
      <c r="AA47" s="90" t="s">
        <v>263</v>
      </c>
      <c r="AC47" s="99" t="s">
        <v>521</v>
      </c>
      <c r="AD47" s="92">
        <v>0</v>
      </c>
      <c r="AE47" s="90" t="s">
        <v>263</v>
      </c>
      <c r="AF47" s="38">
        <v>0</v>
      </c>
      <c r="AG47" s="90" t="s">
        <v>263</v>
      </c>
      <c r="AH47" s="90" t="s">
        <v>263</v>
      </c>
      <c r="AJ47" s="99" t="s">
        <v>521</v>
      </c>
      <c r="AK47" s="40">
        <v>0</v>
      </c>
      <c r="AL47" s="41">
        <v>0</v>
      </c>
      <c r="AM47" s="41">
        <v>0</v>
      </c>
      <c r="AN47" s="41" t="s">
        <v>472</v>
      </c>
      <c r="AO47" s="41" t="s">
        <v>608</v>
      </c>
      <c r="AQ47" s="99" t="s">
        <v>521</v>
      </c>
      <c r="AR47" s="40">
        <v>0</v>
      </c>
      <c r="AS47" s="41">
        <v>0</v>
      </c>
      <c r="AT47" s="41">
        <v>0</v>
      </c>
      <c r="AU47" s="41" t="s">
        <v>608</v>
      </c>
      <c r="AV47" s="41" t="s">
        <v>608</v>
      </c>
      <c r="AW47" s="99" t="s">
        <v>521</v>
      </c>
      <c r="AX47" s="192">
        <v>0</v>
      </c>
      <c r="AY47" s="188" t="s">
        <v>663</v>
      </c>
      <c r="AZ47" s="188">
        <v>0</v>
      </c>
      <c r="BA47" s="188" t="s">
        <v>663</v>
      </c>
      <c r="BB47" s="188" t="s">
        <v>663</v>
      </c>
      <c r="BC47" s="99" t="s">
        <v>521</v>
      </c>
      <c r="BD47" s="192">
        <v>2</v>
      </c>
      <c r="BE47" s="188" t="s">
        <v>663</v>
      </c>
      <c r="BF47" s="188">
        <v>2</v>
      </c>
      <c r="BG47" s="188" t="s">
        <v>663</v>
      </c>
      <c r="BH47" s="188">
        <v>0</v>
      </c>
      <c r="BI47" s="99" t="s">
        <v>521</v>
      </c>
      <c r="BJ47" s="192">
        <v>0</v>
      </c>
      <c r="BK47" s="188" t="s">
        <v>663</v>
      </c>
      <c r="BL47" s="188">
        <v>0</v>
      </c>
      <c r="BM47" s="188" t="s">
        <v>663</v>
      </c>
      <c r="BN47" s="188">
        <v>0</v>
      </c>
      <c r="BO47" s="99" t="s">
        <v>521</v>
      </c>
      <c r="BP47" s="192">
        <v>1</v>
      </c>
      <c r="BQ47" s="188" t="s">
        <v>663</v>
      </c>
      <c r="BR47" s="188">
        <v>1</v>
      </c>
      <c r="BS47" s="188" t="s">
        <v>663</v>
      </c>
      <c r="BT47" s="188" t="s">
        <v>663</v>
      </c>
      <c r="BU47" s="99" t="s">
        <v>521</v>
      </c>
      <c r="BV47" s="192">
        <v>1</v>
      </c>
      <c r="BW47" s="421"/>
      <c r="BX47" s="421"/>
      <c r="BY47" s="421"/>
      <c r="BZ47" s="421"/>
    </row>
    <row r="48" spans="1:78" ht="12" customHeight="1">
      <c r="A48" s="98" t="s">
        <v>300</v>
      </c>
      <c r="B48" s="92">
        <v>108</v>
      </c>
      <c r="C48" s="38">
        <v>5</v>
      </c>
      <c r="D48" s="38">
        <v>100</v>
      </c>
      <c r="E48" s="38">
        <v>0</v>
      </c>
      <c r="F48" s="38">
        <v>4</v>
      </c>
      <c r="G48" s="38"/>
      <c r="H48" s="98" t="s">
        <v>302</v>
      </c>
      <c r="I48" s="36">
        <v>1308</v>
      </c>
      <c r="J48" s="38">
        <v>553</v>
      </c>
      <c r="K48" s="38">
        <v>698</v>
      </c>
      <c r="L48" s="38">
        <v>4</v>
      </c>
      <c r="M48" s="38">
        <v>52</v>
      </c>
      <c r="N48" s="38"/>
      <c r="O48" s="98" t="s">
        <v>302</v>
      </c>
      <c r="P48" s="36">
        <v>1475</v>
      </c>
      <c r="Q48" s="38">
        <v>534</v>
      </c>
      <c r="R48" s="38">
        <v>840</v>
      </c>
      <c r="S48" s="90" t="s">
        <v>264</v>
      </c>
      <c r="T48" s="38">
        <v>101</v>
      </c>
      <c r="U48" s="38"/>
      <c r="V48" s="98" t="s">
        <v>522</v>
      </c>
      <c r="W48" s="92">
        <v>18</v>
      </c>
      <c r="X48" s="38">
        <v>1</v>
      </c>
      <c r="Y48" s="38">
        <v>15</v>
      </c>
      <c r="Z48" s="38">
        <v>0</v>
      </c>
      <c r="AA48" s="38">
        <v>1</v>
      </c>
      <c r="AC48" s="98" t="s">
        <v>522</v>
      </c>
      <c r="AD48" s="92">
        <v>10</v>
      </c>
      <c r="AE48" s="38">
        <v>1</v>
      </c>
      <c r="AF48" s="38">
        <v>8</v>
      </c>
      <c r="AG48" s="38">
        <v>0</v>
      </c>
      <c r="AH48" s="38">
        <v>1</v>
      </c>
      <c r="AJ48" s="98" t="s">
        <v>522</v>
      </c>
      <c r="AK48" s="40">
        <v>14</v>
      </c>
      <c r="AL48" s="41">
        <v>2</v>
      </c>
      <c r="AM48" s="41">
        <v>9</v>
      </c>
      <c r="AN48" s="41">
        <v>1</v>
      </c>
      <c r="AO48" s="41">
        <v>2</v>
      </c>
      <c r="AQ48" s="98" t="s">
        <v>522</v>
      </c>
      <c r="AR48" s="40">
        <v>10</v>
      </c>
      <c r="AS48" s="41">
        <v>2</v>
      </c>
      <c r="AT48" s="41">
        <v>4</v>
      </c>
      <c r="AU48" s="41">
        <v>1</v>
      </c>
      <c r="AV48" s="41">
        <v>2</v>
      </c>
      <c r="AW48" s="98" t="s">
        <v>522</v>
      </c>
      <c r="AX48" s="192">
        <v>9</v>
      </c>
      <c r="AY48" s="188">
        <v>3</v>
      </c>
      <c r="AZ48" s="188">
        <v>4</v>
      </c>
      <c r="BA48" s="188">
        <v>1</v>
      </c>
      <c r="BB48" s="188">
        <v>1</v>
      </c>
      <c r="BC48" s="98" t="s">
        <v>522</v>
      </c>
      <c r="BD48" s="192">
        <v>6</v>
      </c>
      <c r="BE48" s="188">
        <v>5</v>
      </c>
      <c r="BF48" s="188">
        <v>1</v>
      </c>
      <c r="BG48" s="188">
        <v>0</v>
      </c>
      <c r="BH48" s="188">
        <v>0</v>
      </c>
      <c r="BI48" s="98" t="s">
        <v>522</v>
      </c>
      <c r="BJ48" s="192">
        <v>8</v>
      </c>
      <c r="BK48" s="188">
        <v>3</v>
      </c>
      <c r="BL48" s="188">
        <v>2</v>
      </c>
      <c r="BM48" s="188">
        <v>2</v>
      </c>
      <c r="BN48" s="188">
        <v>1</v>
      </c>
      <c r="BO48" s="98" t="s">
        <v>522</v>
      </c>
      <c r="BP48" s="192">
        <v>14</v>
      </c>
      <c r="BQ48" s="188">
        <v>4</v>
      </c>
      <c r="BR48" s="188">
        <v>3</v>
      </c>
      <c r="BS48" s="188">
        <v>3</v>
      </c>
      <c r="BT48" s="188">
        <v>4</v>
      </c>
      <c r="BU48" s="98" t="s">
        <v>522</v>
      </c>
      <c r="BV48" s="192">
        <v>12</v>
      </c>
      <c r="BW48" s="421"/>
      <c r="BX48" s="421"/>
      <c r="BY48" s="421"/>
      <c r="BZ48" s="421"/>
    </row>
    <row r="49" spans="1:78" ht="12" customHeight="1">
      <c r="A49" s="98" t="s">
        <v>303</v>
      </c>
      <c r="B49" s="92">
        <v>227</v>
      </c>
      <c r="C49" s="38">
        <v>38</v>
      </c>
      <c r="D49" s="38">
        <v>141</v>
      </c>
      <c r="E49" s="38">
        <v>23</v>
      </c>
      <c r="F49" s="38">
        <v>24</v>
      </c>
      <c r="G49" s="38"/>
      <c r="H49" s="98" t="s">
        <v>300</v>
      </c>
      <c r="I49" s="92">
        <v>64</v>
      </c>
      <c r="J49" s="38">
        <v>10</v>
      </c>
      <c r="K49" s="38">
        <v>48</v>
      </c>
      <c r="L49" s="38">
        <v>2</v>
      </c>
      <c r="M49" s="38">
        <v>5</v>
      </c>
      <c r="N49" s="38"/>
      <c r="O49" s="98" t="s">
        <v>300</v>
      </c>
      <c r="P49" s="92">
        <v>132</v>
      </c>
      <c r="Q49" s="38">
        <v>16</v>
      </c>
      <c r="R49" s="38">
        <v>100</v>
      </c>
      <c r="S49" s="38">
        <v>4</v>
      </c>
      <c r="T49" s="38">
        <v>11</v>
      </c>
      <c r="U49" s="38"/>
      <c r="V49" s="98" t="s">
        <v>482</v>
      </c>
      <c r="W49" s="36">
        <v>1168</v>
      </c>
      <c r="X49" s="38">
        <v>329</v>
      </c>
      <c r="Y49" s="38">
        <v>150</v>
      </c>
      <c r="Z49" s="90" t="s">
        <v>263</v>
      </c>
      <c r="AA49" s="38">
        <v>689</v>
      </c>
      <c r="AC49" s="98" t="s">
        <v>482</v>
      </c>
      <c r="AD49" s="36">
        <v>1330</v>
      </c>
      <c r="AE49" s="38">
        <v>400</v>
      </c>
      <c r="AF49" s="37">
        <v>179</v>
      </c>
      <c r="AG49" s="90" t="s">
        <v>263</v>
      </c>
      <c r="AH49" s="38">
        <v>751</v>
      </c>
      <c r="AJ49" s="98" t="s">
        <v>482</v>
      </c>
      <c r="AK49" s="40">
        <v>1080</v>
      </c>
      <c r="AL49" s="41">
        <v>287</v>
      </c>
      <c r="AM49" s="41">
        <v>191</v>
      </c>
      <c r="AN49" s="41" t="s">
        <v>608</v>
      </c>
      <c r="AO49" s="41">
        <v>602</v>
      </c>
      <c r="AQ49" s="98" t="s">
        <v>482</v>
      </c>
      <c r="AR49" s="40">
        <v>967</v>
      </c>
      <c r="AS49" s="41">
        <v>364</v>
      </c>
      <c r="AT49" s="41">
        <v>197</v>
      </c>
      <c r="AU49" s="41" t="s">
        <v>608</v>
      </c>
      <c r="AV49" s="41">
        <v>406</v>
      </c>
      <c r="AW49" s="98" t="s">
        <v>482</v>
      </c>
      <c r="AX49" s="192">
        <v>1546</v>
      </c>
      <c r="AY49" s="188">
        <v>641</v>
      </c>
      <c r="AZ49" s="188">
        <v>202</v>
      </c>
      <c r="BA49" s="188" t="s">
        <v>663</v>
      </c>
      <c r="BB49" s="188">
        <v>702</v>
      </c>
      <c r="BC49" s="98" t="s">
        <v>482</v>
      </c>
      <c r="BD49" s="192">
        <v>1522</v>
      </c>
      <c r="BE49" s="188">
        <v>689</v>
      </c>
      <c r="BF49" s="188">
        <v>198</v>
      </c>
      <c r="BG49" s="188" t="s">
        <v>663</v>
      </c>
      <c r="BH49" s="188">
        <v>635</v>
      </c>
      <c r="BI49" s="98" t="s">
        <v>482</v>
      </c>
      <c r="BJ49" s="192">
        <v>1474</v>
      </c>
      <c r="BK49" s="188">
        <v>713</v>
      </c>
      <c r="BL49" s="188">
        <v>293</v>
      </c>
      <c r="BM49" s="188" t="s">
        <v>663</v>
      </c>
      <c r="BN49" s="188">
        <v>469</v>
      </c>
      <c r="BO49" s="98" t="s">
        <v>482</v>
      </c>
      <c r="BP49" s="192">
        <v>1199</v>
      </c>
      <c r="BQ49" s="188">
        <v>789</v>
      </c>
      <c r="BR49" s="188" t="s">
        <v>663</v>
      </c>
      <c r="BS49" s="188" t="s">
        <v>663</v>
      </c>
      <c r="BT49" s="188">
        <v>410</v>
      </c>
      <c r="BU49" s="98" t="s">
        <v>482</v>
      </c>
      <c r="BV49" s="192">
        <v>1408</v>
      </c>
      <c r="BW49" s="421"/>
      <c r="BX49" s="421"/>
      <c r="BY49" s="421"/>
      <c r="BZ49" s="421"/>
    </row>
    <row r="50" spans="1:78" ht="12" customHeight="1">
      <c r="A50" s="98" t="s">
        <v>307</v>
      </c>
      <c r="B50" s="92">
        <v>108</v>
      </c>
      <c r="C50" s="38">
        <v>21</v>
      </c>
      <c r="D50" s="38">
        <v>9</v>
      </c>
      <c r="E50" s="38">
        <v>59</v>
      </c>
      <c r="F50" s="38">
        <v>19</v>
      </c>
      <c r="G50" s="38"/>
      <c r="H50" s="98" t="s">
        <v>303</v>
      </c>
      <c r="I50" s="92">
        <v>234</v>
      </c>
      <c r="J50" s="38">
        <v>70</v>
      </c>
      <c r="K50" s="38">
        <v>119</v>
      </c>
      <c r="L50" s="38">
        <v>16</v>
      </c>
      <c r="M50" s="38">
        <v>29</v>
      </c>
      <c r="N50" s="38"/>
      <c r="O50" s="98" t="s">
        <v>303</v>
      </c>
      <c r="P50" s="92">
        <v>186</v>
      </c>
      <c r="Q50" s="38">
        <v>48</v>
      </c>
      <c r="R50" s="38">
        <v>84</v>
      </c>
      <c r="S50" s="38">
        <v>21</v>
      </c>
      <c r="T50" s="38">
        <v>33</v>
      </c>
      <c r="U50" s="38"/>
      <c r="V50" s="98" t="s">
        <v>483</v>
      </c>
      <c r="W50" s="36">
        <v>92</v>
      </c>
      <c r="X50" s="38">
        <v>33</v>
      </c>
      <c r="Y50" s="37">
        <v>11</v>
      </c>
      <c r="Z50" s="38">
        <v>30</v>
      </c>
      <c r="AA50" s="38">
        <v>18</v>
      </c>
      <c r="AC50" s="98" t="s">
        <v>483</v>
      </c>
      <c r="AD50" s="36">
        <v>84</v>
      </c>
      <c r="AE50" s="38">
        <v>28</v>
      </c>
      <c r="AF50" s="38">
        <v>9</v>
      </c>
      <c r="AG50" s="38">
        <v>26</v>
      </c>
      <c r="AH50" s="38">
        <v>20</v>
      </c>
      <c r="AJ50" s="98" t="s">
        <v>483</v>
      </c>
      <c r="AK50" s="40">
        <v>61</v>
      </c>
      <c r="AL50" s="41">
        <v>28</v>
      </c>
      <c r="AM50" s="41">
        <v>5</v>
      </c>
      <c r="AN50" s="41">
        <v>16</v>
      </c>
      <c r="AO50" s="41">
        <v>12</v>
      </c>
      <c r="AQ50" s="98" t="s">
        <v>483</v>
      </c>
      <c r="AR50" s="40">
        <v>95</v>
      </c>
      <c r="AS50" s="41">
        <v>35</v>
      </c>
      <c r="AT50" s="41">
        <v>10</v>
      </c>
      <c r="AU50" s="41">
        <v>29</v>
      </c>
      <c r="AV50" s="41">
        <v>22</v>
      </c>
      <c r="AW50" s="98" t="s">
        <v>483</v>
      </c>
      <c r="AX50" s="192">
        <v>60</v>
      </c>
      <c r="AY50" s="188">
        <v>15</v>
      </c>
      <c r="AZ50" s="188">
        <v>8</v>
      </c>
      <c r="BA50" s="188">
        <v>21</v>
      </c>
      <c r="BB50" s="188">
        <v>17</v>
      </c>
      <c r="BC50" s="98" t="s">
        <v>483</v>
      </c>
      <c r="BD50" s="192">
        <v>51</v>
      </c>
      <c r="BE50" s="188">
        <v>11</v>
      </c>
      <c r="BF50" s="188">
        <v>6</v>
      </c>
      <c r="BG50" s="188">
        <v>21</v>
      </c>
      <c r="BH50" s="188">
        <v>13</v>
      </c>
      <c r="BI50" s="98" t="s">
        <v>483</v>
      </c>
      <c r="BJ50" s="192">
        <v>37</v>
      </c>
      <c r="BK50" s="188">
        <v>10</v>
      </c>
      <c r="BL50" s="188">
        <v>3</v>
      </c>
      <c r="BM50" s="188">
        <v>14</v>
      </c>
      <c r="BN50" s="188">
        <v>11</v>
      </c>
      <c r="BO50" s="98" t="s">
        <v>483</v>
      </c>
      <c r="BP50" s="192">
        <v>70</v>
      </c>
      <c r="BQ50" s="188">
        <v>23</v>
      </c>
      <c r="BR50" s="188">
        <v>7</v>
      </c>
      <c r="BS50" s="188">
        <v>21</v>
      </c>
      <c r="BT50" s="188">
        <v>20</v>
      </c>
      <c r="BU50" s="98" t="s">
        <v>483</v>
      </c>
      <c r="BV50" s="192">
        <v>85</v>
      </c>
      <c r="BW50" s="421"/>
      <c r="BX50" s="421"/>
      <c r="BY50" s="421"/>
      <c r="BZ50" s="421"/>
    </row>
    <row r="51" spans="1:78" ht="12" customHeight="1">
      <c r="A51" s="98" t="s">
        <v>304</v>
      </c>
      <c r="B51" s="92">
        <v>0</v>
      </c>
      <c r="C51" s="38">
        <v>0</v>
      </c>
      <c r="D51" s="38">
        <v>0</v>
      </c>
      <c r="E51" s="38">
        <v>0</v>
      </c>
      <c r="F51" s="38">
        <v>0</v>
      </c>
      <c r="G51" s="38"/>
      <c r="H51" s="98" t="s">
        <v>334</v>
      </c>
      <c r="I51" s="92">
        <v>178</v>
      </c>
      <c r="J51" s="38">
        <v>64</v>
      </c>
      <c r="K51" s="38">
        <v>16</v>
      </c>
      <c r="L51" s="38">
        <v>66</v>
      </c>
      <c r="M51" s="38">
        <v>32</v>
      </c>
      <c r="N51" s="38"/>
      <c r="O51" s="98" t="s">
        <v>334</v>
      </c>
      <c r="P51" s="92">
        <v>152</v>
      </c>
      <c r="Q51" s="38">
        <v>56</v>
      </c>
      <c r="R51" s="38">
        <v>13</v>
      </c>
      <c r="S51" s="38">
        <v>61</v>
      </c>
      <c r="T51" s="38">
        <v>22</v>
      </c>
      <c r="U51" s="38"/>
      <c r="V51" s="98" t="s">
        <v>484</v>
      </c>
      <c r="W51" s="36">
        <v>84</v>
      </c>
      <c r="X51" s="38">
        <v>28</v>
      </c>
      <c r="Y51" s="38">
        <v>10</v>
      </c>
      <c r="Z51" s="38">
        <v>30</v>
      </c>
      <c r="AA51" s="38">
        <v>16</v>
      </c>
      <c r="AC51" s="98" t="s">
        <v>484</v>
      </c>
      <c r="AD51" s="92">
        <v>75</v>
      </c>
      <c r="AE51" s="38">
        <v>23</v>
      </c>
      <c r="AF51" s="38">
        <v>9</v>
      </c>
      <c r="AG51" s="38">
        <v>26</v>
      </c>
      <c r="AH51" s="38">
        <v>17</v>
      </c>
      <c r="AJ51" s="98" t="s">
        <v>484</v>
      </c>
      <c r="AK51" s="40">
        <v>45</v>
      </c>
      <c r="AL51" s="41">
        <v>14</v>
      </c>
      <c r="AM51" s="41">
        <v>5</v>
      </c>
      <c r="AN51" s="41">
        <v>16</v>
      </c>
      <c r="AO51" s="41">
        <v>10</v>
      </c>
      <c r="AQ51" s="98" t="s">
        <v>484</v>
      </c>
      <c r="AR51" s="40">
        <v>84</v>
      </c>
      <c r="AS51" s="41">
        <v>25</v>
      </c>
      <c r="AT51" s="41">
        <v>10</v>
      </c>
      <c r="AU51" s="41">
        <v>29</v>
      </c>
      <c r="AV51" s="41">
        <v>20</v>
      </c>
      <c r="AW51" s="98" t="s">
        <v>484</v>
      </c>
      <c r="AX51" s="192">
        <v>54</v>
      </c>
      <c r="AY51" s="188">
        <v>12</v>
      </c>
      <c r="AZ51" s="188">
        <v>7</v>
      </c>
      <c r="BA51" s="188">
        <v>20</v>
      </c>
      <c r="BB51" s="188">
        <v>15</v>
      </c>
      <c r="BC51" s="98" t="s">
        <v>484</v>
      </c>
      <c r="BD51" s="192">
        <v>48</v>
      </c>
      <c r="BE51" s="188">
        <v>11</v>
      </c>
      <c r="BF51" s="188">
        <v>6</v>
      </c>
      <c r="BG51" s="188">
        <v>20</v>
      </c>
      <c r="BH51" s="188">
        <v>12</v>
      </c>
      <c r="BI51" s="98" t="s">
        <v>484</v>
      </c>
      <c r="BJ51" s="192">
        <v>34</v>
      </c>
      <c r="BK51" s="188">
        <v>8</v>
      </c>
      <c r="BL51" s="188">
        <v>3</v>
      </c>
      <c r="BM51" s="188">
        <v>13</v>
      </c>
      <c r="BN51" s="188">
        <v>10</v>
      </c>
      <c r="BO51" s="98" t="s">
        <v>484</v>
      </c>
      <c r="BP51" s="192">
        <v>69</v>
      </c>
      <c r="BQ51" s="188">
        <v>22</v>
      </c>
      <c r="BR51" s="188">
        <v>7</v>
      </c>
      <c r="BS51" s="188">
        <v>21</v>
      </c>
      <c r="BT51" s="188">
        <v>19</v>
      </c>
      <c r="BU51" s="98" t="s">
        <v>484</v>
      </c>
      <c r="BV51" s="192">
        <v>80</v>
      </c>
      <c r="BW51" s="421"/>
      <c r="BX51" s="421"/>
      <c r="BY51" s="421"/>
      <c r="BZ51" s="421"/>
    </row>
    <row r="52" spans="1:78" ht="12" customHeight="1">
      <c r="A52" s="98" t="s">
        <v>306</v>
      </c>
      <c r="B52" s="92">
        <v>630</v>
      </c>
      <c r="C52" s="38">
        <v>156</v>
      </c>
      <c r="D52" s="2" t="s">
        <v>319</v>
      </c>
      <c r="E52" s="2" t="s">
        <v>319</v>
      </c>
      <c r="F52" s="38">
        <v>475</v>
      </c>
      <c r="G52" s="38"/>
      <c r="H52" s="98" t="s">
        <v>304</v>
      </c>
      <c r="I52" s="92">
        <v>1</v>
      </c>
      <c r="J52" s="38">
        <v>0</v>
      </c>
      <c r="K52" s="38">
        <v>0</v>
      </c>
      <c r="L52" s="38">
        <v>0</v>
      </c>
      <c r="M52" s="38">
        <v>0</v>
      </c>
      <c r="N52" s="38"/>
      <c r="O52" s="98" t="s">
        <v>304</v>
      </c>
      <c r="P52" s="92">
        <v>1</v>
      </c>
      <c r="Q52" s="38">
        <v>0</v>
      </c>
      <c r="R52" s="38">
        <v>0</v>
      </c>
      <c r="S52" s="38">
        <v>0</v>
      </c>
      <c r="T52" s="38">
        <v>0</v>
      </c>
      <c r="U52" s="38"/>
      <c r="V52" s="98" t="s">
        <v>485</v>
      </c>
      <c r="W52" s="90" t="s">
        <v>263</v>
      </c>
      <c r="X52" s="90" t="s">
        <v>263</v>
      </c>
      <c r="Y52" s="90" t="s">
        <v>263</v>
      </c>
      <c r="Z52" s="90" t="s">
        <v>263</v>
      </c>
      <c r="AA52" s="90" t="s">
        <v>263</v>
      </c>
      <c r="AC52" s="98" t="s">
        <v>485</v>
      </c>
      <c r="AD52" s="90" t="s">
        <v>263</v>
      </c>
      <c r="AE52" s="90" t="s">
        <v>263</v>
      </c>
      <c r="AF52" s="90" t="s">
        <v>263</v>
      </c>
      <c r="AG52" s="90" t="s">
        <v>263</v>
      </c>
      <c r="AH52" s="90" t="s">
        <v>263</v>
      </c>
      <c r="AJ52" s="98" t="s">
        <v>485</v>
      </c>
      <c r="AK52" s="40">
        <v>0</v>
      </c>
      <c r="AL52" s="41">
        <v>0</v>
      </c>
      <c r="AM52" s="41">
        <v>0</v>
      </c>
      <c r="AN52" s="41" t="s">
        <v>608</v>
      </c>
      <c r="AO52" s="41" t="s">
        <v>608</v>
      </c>
      <c r="AQ52" s="98" t="s">
        <v>485</v>
      </c>
      <c r="AR52" s="40">
        <v>0</v>
      </c>
      <c r="AS52" s="41">
        <v>0</v>
      </c>
      <c r="AT52" s="41" t="s">
        <v>608</v>
      </c>
      <c r="AU52" s="41" t="s">
        <v>608</v>
      </c>
      <c r="AV52" s="41">
        <v>0</v>
      </c>
      <c r="AW52" s="98" t="s">
        <v>485</v>
      </c>
      <c r="AX52" s="192">
        <v>0</v>
      </c>
      <c r="AY52" s="188">
        <v>0</v>
      </c>
      <c r="AZ52" s="188" t="s">
        <v>663</v>
      </c>
      <c r="BA52" s="188">
        <v>0</v>
      </c>
      <c r="BB52" s="188">
        <v>0</v>
      </c>
      <c r="BC52" s="98" t="s">
        <v>485</v>
      </c>
      <c r="BD52" s="192">
        <v>0</v>
      </c>
      <c r="BE52" s="188" t="s">
        <v>663</v>
      </c>
      <c r="BF52" s="188" t="s">
        <v>663</v>
      </c>
      <c r="BG52" s="188">
        <v>0</v>
      </c>
      <c r="BH52" s="188">
        <v>0</v>
      </c>
      <c r="BI52" s="98" t="s">
        <v>485</v>
      </c>
      <c r="BJ52" s="192">
        <v>0</v>
      </c>
      <c r="BK52" s="188" t="s">
        <v>663</v>
      </c>
      <c r="BL52" s="188" t="s">
        <v>663</v>
      </c>
      <c r="BM52" s="188">
        <v>0</v>
      </c>
      <c r="BN52" s="188" t="s">
        <v>663</v>
      </c>
      <c r="BO52" s="98" t="s">
        <v>485</v>
      </c>
      <c r="BP52" s="188" t="s">
        <v>663</v>
      </c>
      <c r="BQ52" s="188" t="s">
        <v>663</v>
      </c>
      <c r="BR52" s="188" t="s">
        <v>663</v>
      </c>
      <c r="BS52" s="188" t="s">
        <v>663</v>
      </c>
      <c r="BT52" s="188" t="s">
        <v>663</v>
      </c>
      <c r="BU52" s="98" t="s">
        <v>485</v>
      </c>
      <c r="BV52" s="188" t="s">
        <v>663</v>
      </c>
      <c r="BW52" s="421"/>
      <c r="BX52" s="421"/>
      <c r="BY52" s="421"/>
      <c r="BZ52" s="421"/>
    </row>
    <row r="53" spans="1:78" ht="12" customHeight="1">
      <c r="A53" s="100" t="s">
        <v>305</v>
      </c>
      <c r="B53" s="92">
        <v>5</v>
      </c>
      <c r="C53" s="2" t="s">
        <v>319</v>
      </c>
      <c r="D53" s="2" t="s">
        <v>319</v>
      </c>
      <c r="E53" s="2" t="s">
        <v>319</v>
      </c>
      <c r="F53" s="38">
        <v>5</v>
      </c>
      <c r="G53" s="38"/>
      <c r="H53" s="98" t="s">
        <v>335</v>
      </c>
      <c r="I53" s="92">
        <v>802</v>
      </c>
      <c r="J53" s="38">
        <v>238</v>
      </c>
      <c r="K53" s="90" t="s">
        <v>264</v>
      </c>
      <c r="L53" s="90" t="s">
        <v>264</v>
      </c>
      <c r="M53" s="38">
        <v>565</v>
      </c>
      <c r="N53" s="38"/>
      <c r="O53" s="98" t="s">
        <v>306</v>
      </c>
      <c r="P53" s="92">
        <v>963</v>
      </c>
      <c r="Q53" s="38">
        <v>302</v>
      </c>
      <c r="R53" s="38">
        <v>160</v>
      </c>
      <c r="S53" s="90" t="s">
        <v>264</v>
      </c>
      <c r="T53" s="38">
        <v>501</v>
      </c>
      <c r="U53" s="38"/>
      <c r="V53" s="98" t="s">
        <v>523</v>
      </c>
      <c r="W53" s="90" t="s">
        <v>263</v>
      </c>
      <c r="X53" s="90" t="s">
        <v>263</v>
      </c>
      <c r="Y53" s="90" t="s">
        <v>263</v>
      </c>
      <c r="Z53" s="90" t="s">
        <v>263</v>
      </c>
      <c r="AA53" s="90" t="s">
        <v>263</v>
      </c>
      <c r="AC53" s="98" t="s">
        <v>523</v>
      </c>
      <c r="AD53" s="90" t="s">
        <v>263</v>
      </c>
      <c r="AE53" s="90" t="s">
        <v>263</v>
      </c>
      <c r="AF53" s="90" t="s">
        <v>263</v>
      </c>
      <c r="AG53" s="90" t="s">
        <v>263</v>
      </c>
      <c r="AH53" s="90" t="s">
        <v>263</v>
      </c>
      <c r="AJ53" s="98" t="s">
        <v>523</v>
      </c>
      <c r="AK53" s="40" t="s">
        <v>608</v>
      </c>
      <c r="AL53" s="41" t="s">
        <v>608</v>
      </c>
      <c r="AM53" s="41" t="s">
        <v>608</v>
      </c>
      <c r="AN53" s="41" t="s">
        <v>608</v>
      </c>
      <c r="AO53" s="41" t="s">
        <v>608</v>
      </c>
      <c r="AQ53" s="98" t="s">
        <v>523</v>
      </c>
      <c r="AR53" s="41" t="s">
        <v>608</v>
      </c>
      <c r="AS53" s="41" t="s">
        <v>608</v>
      </c>
      <c r="AT53" s="41" t="s">
        <v>608</v>
      </c>
      <c r="AU53" s="41" t="s">
        <v>608</v>
      </c>
      <c r="AV53" s="41" t="s">
        <v>608</v>
      </c>
      <c r="AW53" s="98" t="s">
        <v>523</v>
      </c>
      <c r="AX53" s="188" t="s">
        <v>663</v>
      </c>
      <c r="AY53" s="188" t="s">
        <v>663</v>
      </c>
      <c r="AZ53" s="188" t="s">
        <v>663</v>
      </c>
      <c r="BA53" s="188" t="s">
        <v>663</v>
      </c>
      <c r="BB53" s="188" t="s">
        <v>663</v>
      </c>
      <c r="BC53" s="98" t="s">
        <v>523</v>
      </c>
      <c r="BD53" s="188" t="s">
        <v>663</v>
      </c>
      <c r="BE53" s="188" t="s">
        <v>663</v>
      </c>
      <c r="BF53" s="188" t="s">
        <v>663</v>
      </c>
      <c r="BG53" s="188" t="s">
        <v>663</v>
      </c>
      <c r="BH53" s="188" t="s">
        <v>663</v>
      </c>
      <c r="BI53" s="98" t="s">
        <v>523</v>
      </c>
      <c r="BJ53" s="188" t="s">
        <v>663</v>
      </c>
      <c r="BK53" s="188" t="s">
        <v>663</v>
      </c>
      <c r="BL53" s="188" t="s">
        <v>663</v>
      </c>
      <c r="BM53" s="188" t="s">
        <v>663</v>
      </c>
      <c r="BN53" s="188" t="s">
        <v>663</v>
      </c>
      <c r="BO53" s="98" t="s">
        <v>523</v>
      </c>
      <c r="BP53" s="188" t="s">
        <v>663</v>
      </c>
      <c r="BQ53" s="188" t="s">
        <v>663</v>
      </c>
      <c r="BR53" s="188" t="s">
        <v>663</v>
      </c>
      <c r="BS53" s="188" t="s">
        <v>663</v>
      </c>
      <c r="BT53" s="188" t="s">
        <v>663</v>
      </c>
      <c r="BU53" s="98" t="s">
        <v>523</v>
      </c>
      <c r="BV53" s="188" t="s">
        <v>663</v>
      </c>
      <c r="BW53" s="421"/>
      <c r="BX53" s="421"/>
      <c r="BY53" s="421"/>
      <c r="BZ53" s="421"/>
    </row>
    <row r="54" spans="1:78" ht="12" customHeight="1">
      <c r="A54" s="98"/>
      <c r="B54" s="92"/>
      <c r="C54" s="35"/>
      <c r="D54" s="35"/>
      <c r="E54" s="35"/>
      <c r="F54" s="38"/>
      <c r="G54" s="38"/>
      <c r="H54" s="100" t="s">
        <v>305</v>
      </c>
      <c r="I54" s="90" t="s">
        <v>264</v>
      </c>
      <c r="J54" s="90" t="s">
        <v>264</v>
      </c>
      <c r="K54" s="90" t="s">
        <v>264</v>
      </c>
      <c r="L54" s="90" t="s">
        <v>264</v>
      </c>
      <c r="M54" s="90" t="s">
        <v>264</v>
      </c>
      <c r="N54" s="90"/>
      <c r="O54" s="100" t="s">
        <v>305</v>
      </c>
      <c r="P54" s="90" t="s">
        <v>264</v>
      </c>
      <c r="Q54" s="90" t="s">
        <v>264</v>
      </c>
      <c r="R54" s="90" t="s">
        <v>264</v>
      </c>
      <c r="S54" s="90" t="s">
        <v>264</v>
      </c>
      <c r="T54" s="90" t="s">
        <v>264</v>
      </c>
      <c r="U54" s="90"/>
      <c r="V54" s="98" t="s">
        <v>524</v>
      </c>
      <c r="W54" s="90" t="s">
        <v>263</v>
      </c>
      <c r="X54" s="90" t="s">
        <v>263</v>
      </c>
      <c r="Y54" s="90" t="s">
        <v>263</v>
      </c>
      <c r="Z54" s="90" t="s">
        <v>263</v>
      </c>
      <c r="AA54" s="90" t="s">
        <v>263</v>
      </c>
      <c r="AC54" s="98" t="s">
        <v>524</v>
      </c>
      <c r="AD54" s="90" t="s">
        <v>263</v>
      </c>
      <c r="AE54" s="90" t="s">
        <v>263</v>
      </c>
      <c r="AF54" s="90" t="s">
        <v>263</v>
      </c>
      <c r="AG54" s="90" t="s">
        <v>263</v>
      </c>
      <c r="AH54" s="90" t="s">
        <v>263</v>
      </c>
      <c r="AJ54" s="98" t="s">
        <v>524</v>
      </c>
      <c r="AK54" s="40" t="s">
        <v>608</v>
      </c>
      <c r="AL54" s="41" t="s">
        <v>608</v>
      </c>
      <c r="AM54" s="41" t="s">
        <v>608</v>
      </c>
      <c r="AN54" s="41" t="s">
        <v>608</v>
      </c>
      <c r="AO54" s="41" t="s">
        <v>608</v>
      </c>
      <c r="AQ54" s="98" t="s">
        <v>524</v>
      </c>
      <c r="AR54" s="41" t="s">
        <v>608</v>
      </c>
      <c r="AS54" s="41" t="s">
        <v>608</v>
      </c>
      <c r="AT54" s="41" t="s">
        <v>608</v>
      </c>
      <c r="AU54" s="41" t="s">
        <v>608</v>
      </c>
      <c r="AV54" s="41" t="s">
        <v>608</v>
      </c>
      <c r="AW54" s="98" t="s">
        <v>524</v>
      </c>
      <c r="AX54" s="188" t="s">
        <v>663</v>
      </c>
      <c r="AY54" s="188" t="s">
        <v>663</v>
      </c>
      <c r="AZ54" s="188" t="s">
        <v>663</v>
      </c>
      <c r="BA54" s="188" t="s">
        <v>663</v>
      </c>
      <c r="BB54" s="188" t="s">
        <v>663</v>
      </c>
      <c r="BC54" s="98" t="s">
        <v>524</v>
      </c>
      <c r="BD54" s="188" t="s">
        <v>663</v>
      </c>
      <c r="BE54" s="188" t="s">
        <v>663</v>
      </c>
      <c r="BF54" s="188" t="s">
        <v>663</v>
      </c>
      <c r="BG54" s="188" t="s">
        <v>663</v>
      </c>
      <c r="BH54" s="188" t="s">
        <v>663</v>
      </c>
      <c r="BI54" s="98" t="s">
        <v>524</v>
      </c>
      <c r="BJ54" s="188" t="s">
        <v>663</v>
      </c>
      <c r="BK54" s="188" t="s">
        <v>663</v>
      </c>
      <c r="BL54" s="188" t="s">
        <v>663</v>
      </c>
      <c r="BM54" s="188" t="s">
        <v>663</v>
      </c>
      <c r="BN54" s="188" t="s">
        <v>663</v>
      </c>
      <c r="BO54" s="98" t="s">
        <v>524</v>
      </c>
      <c r="BP54" s="188" t="s">
        <v>663</v>
      </c>
      <c r="BQ54" s="188" t="s">
        <v>663</v>
      </c>
      <c r="BR54" s="188" t="s">
        <v>663</v>
      </c>
      <c r="BS54" s="188" t="s">
        <v>663</v>
      </c>
      <c r="BT54" s="188" t="s">
        <v>663</v>
      </c>
      <c r="BU54" s="98"/>
      <c r="BV54" s="188"/>
      <c r="BW54" s="421"/>
      <c r="BX54" s="421"/>
      <c r="BY54" s="421"/>
      <c r="BZ54" s="421"/>
    </row>
    <row r="55" spans="1:78" ht="12" customHeight="1">
      <c r="A55" s="99" t="s">
        <v>266</v>
      </c>
      <c r="B55" s="92">
        <v>155</v>
      </c>
      <c r="C55" s="38">
        <v>0</v>
      </c>
      <c r="D55" s="38">
        <v>10</v>
      </c>
      <c r="E55" s="38">
        <v>15</v>
      </c>
      <c r="F55" s="38">
        <v>130</v>
      </c>
      <c r="G55" s="38"/>
      <c r="H55" s="99" t="s">
        <v>266</v>
      </c>
      <c r="I55" s="92">
        <v>220</v>
      </c>
      <c r="J55" s="38">
        <v>0</v>
      </c>
      <c r="K55" s="38">
        <v>15</v>
      </c>
      <c r="L55" s="38">
        <v>16</v>
      </c>
      <c r="M55" s="38">
        <v>188</v>
      </c>
      <c r="N55" s="38"/>
      <c r="O55" s="99" t="s">
        <v>266</v>
      </c>
      <c r="P55" s="92">
        <v>156</v>
      </c>
      <c r="Q55" s="38">
        <v>1</v>
      </c>
      <c r="R55" s="38">
        <v>7</v>
      </c>
      <c r="S55" s="38">
        <v>12</v>
      </c>
      <c r="T55" s="38">
        <v>137</v>
      </c>
      <c r="U55" s="38"/>
      <c r="V55" s="98" t="s">
        <v>486</v>
      </c>
      <c r="W55" s="92">
        <v>8</v>
      </c>
      <c r="X55" s="38">
        <v>5</v>
      </c>
      <c r="Y55" s="38">
        <v>0</v>
      </c>
      <c r="Z55" s="38">
        <v>0</v>
      </c>
      <c r="AA55" s="38">
        <v>3</v>
      </c>
      <c r="AC55" s="98" t="s">
        <v>486</v>
      </c>
      <c r="AD55" s="40">
        <v>9</v>
      </c>
      <c r="AE55" s="41">
        <v>5</v>
      </c>
      <c r="AF55" s="41">
        <v>0</v>
      </c>
      <c r="AG55" s="41">
        <v>0</v>
      </c>
      <c r="AH55" s="41">
        <v>3</v>
      </c>
      <c r="AJ55" s="98" t="s">
        <v>486</v>
      </c>
      <c r="AK55" s="40">
        <v>16</v>
      </c>
      <c r="AL55" s="41">
        <v>14</v>
      </c>
      <c r="AM55" s="41">
        <v>0</v>
      </c>
      <c r="AN55" s="41">
        <v>0</v>
      </c>
      <c r="AO55" s="41">
        <v>2</v>
      </c>
      <c r="AQ55" s="98" t="s">
        <v>486</v>
      </c>
      <c r="AR55" s="40">
        <v>11</v>
      </c>
      <c r="AS55" s="41">
        <v>10</v>
      </c>
      <c r="AT55" s="41">
        <v>0</v>
      </c>
      <c r="AU55" s="41">
        <v>0</v>
      </c>
      <c r="AV55" s="41">
        <v>1</v>
      </c>
      <c r="AW55" s="98" t="s">
        <v>486</v>
      </c>
      <c r="AX55" s="192">
        <v>6</v>
      </c>
      <c r="AY55" s="188">
        <v>4</v>
      </c>
      <c r="AZ55" s="188">
        <v>1</v>
      </c>
      <c r="BA55" s="188">
        <v>1</v>
      </c>
      <c r="BB55" s="188">
        <v>1</v>
      </c>
      <c r="BC55" s="98" t="s">
        <v>486</v>
      </c>
      <c r="BD55" s="192">
        <v>3</v>
      </c>
      <c r="BE55" s="188">
        <v>0</v>
      </c>
      <c r="BF55" s="188">
        <v>0</v>
      </c>
      <c r="BG55" s="188">
        <v>1</v>
      </c>
      <c r="BH55" s="188">
        <v>1</v>
      </c>
      <c r="BI55" s="98" t="s">
        <v>486</v>
      </c>
      <c r="BJ55" s="192">
        <v>3</v>
      </c>
      <c r="BK55" s="188">
        <v>2</v>
      </c>
      <c r="BL55" s="188">
        <v>0</v>
      </c>
      <c r="BM55" s="188">
        <v>0</v>
      </c>
      <c r="BN55" s="188">
        <v>1</v>
      </c>
      <c r="BO55" s="98" t="s">
        <v>486</v>
      </c>
      <c r="BP55" s="192">
        <v>1</v>
      </c>
      <c r="BQ55" s="188">
        <v>0</v>
      </c>
      <c r="BR55" s="188">
        <v>0</v>
      </c>
      <c r="BS55" s="188" t="s">
        <v>663</v>
      </c>
      <c r="BT55" s="188">
        <v>1</v>
      </c>
      <c r="BU55" s="98" t="s">
        <v>486</v>
      </c>
      <c r="BV55" s="192">
        <v>6</v>
      </c>
      <c r="BW55" s="421"/>
      <c r="BX55" s="421"/>
      <c r="BY55" s="421"/>
      <c r="BZ55" s="421"/>
    </row>
    <row r="56" spans="1:78" ht="12" customHeight="1">
      <c r="A56" s="98"/>
      <c r="B56" s="92"/>
      <c r="C56" s="38"/>
      <c r="D56" s="38"/>
      <c r="E56" s="38"/>
      <c r="F56" s="38"/>
      <c r="G56" s="38"/>
      <c r="H56" s="99" t="s">
        <v>343</v>
      </c>
      <c r="I56" s="92">
        <v>80</v>
      </c>
      <c r="J56" s="38">
        <v>28</v>
      </c>
      <c r="K56" s="38">
        <v>10</v>
      </c>
      <c r="L56" s="38">
        <v>25</v>
      </c>
      <c r="M56" s="38">
        <v>18</v>
      </c>
      <c r="N56" s="38"/>
      <c r="O56" s="99" t="s">
        <v>343</v>
      </c>
      <c r="P56" s="92">
        <v>95</v>
      </c>
      <c r="Q56" s="38">
        <v>34</v>
      </c>
      <c r="R56" s="38">
        <v>12</v>
      </c>
      <c r="S56" s="38">
        <v>30</v>
      </c>
      <c r="T56" s="38">
        <v>20</v>
      </c>
      <c r="U56" s="38"/>
      <c r="V56" s="98" t="s">
        <v>487</v>
      </c>
      <c r="W56" s="40">
        <v>3462</v>
      </c>
      <c r="X56" s="41">
        <v>566</v>
      </c>
      <c r="Y56" s="41">
        <v>2705</v>
      </c>
      <c r="Z56" s="41">
        <v>83</v>
      </c>
      <c r="AA56" s="41">
        <v>108</v>
      </c>
      <c r="AC56" s="98" t="s">
        <v>487</v>
      </c>
      <c r="AD56" s="41">
        <v>5551</v>
      </c>
      <c r="AE56" s="41">
        <v>641</v>
      </c>
      <c r="AF56" s="41">
        <v>4581</v>
      </c>
      <c r="AG56" s="41">
        <v>119</v>
      </c>
      <c r="AH56" s="41">
        <v>210</v>
      </c>
      <c r="AJ56" s="98" t="s">
        <v>487</v>
      </c>
      <c r="AK56" s="40">
        <v>5301</v>
      </c>
      <c r="AL56" s="41">
        <v>535</v>
      </c>
      <c r="AM56" s="41">
        <v>4546</v>
      </c>
      <c r="AN56" s="41">
        <v>69</v>
      </c>
      <c r="AO56" s="41">
        <v>151</v>
      </c>
      <c r="AQ56" s="98" t="s">
        <v>487</v>
      </c>
      <c r="AR56" s="40">
        <v>9653</v>
      </c>
      <c r="AS56" s="41">
        <v>490</v>
      </c>
      <c r="AT56" s="41">
        <v>8858</v>
      </c>
      <c r="AU56" s="41">
        <v>136</v>
      </c>
      <c r="AV56" s="41">
        <v>168</v>
      </c>
      <c r="AW56" s="98" t="s">
        <v>487</v>
      </c>
      <c r="AX56" s="192">
        <v>2731</v>
      </c>
      <c r="AY56" s="188">
        <v>642</v>
      </c>
      <c r="AZ56" s="188">
        <v>1878</v>
      </c>
      <c r="BA56" s="188">
        <v>104</v>
      </c>
      <c r="BB56" s="188">
        <v>107</v>
      </c>
      <c r="BC56" s="98" t="s">
        <v>487</v>
      </c>
      <c r="BD56" s="192">
        <v>6077</v>
      </c>
      <c r="BE56" s="188">
        <v>407</v>
      </c>
      <c r="BF56" s="188">
        <v>5460</v>
      </c>
      <c r="BG56" s="188">
        <v>96</v>
      </c>
      <c r="BH56" s="188">
        <v>114</v>
      </c>
      <c r="BI56" s="98" t="s">
        <v>487</v>
      </c>
      <c r="BJ56" s="192">
        <v>6775</v>
      </c>
      <c r="BK56" s="188">
        <v>774</v>
      </c>
      <c r="BL56" s="188">
        <v>5580</v>
      </c>
      <c r="BM56" s="188">
        <v>235</v>
      </c>
      <c r="BN56" s="188">
        <v>186</v>
      </c>
      <c r="BO56" s="98" t="s">
        <v>487</v>
      </c>
      <c r="BP56" s="192">
        <v>2777</v>
      </c>
      <c r="BQ56" s="188">
        <v>622</v>
      </c>
      <c r="BR56" s="188">
        <v>1824</v>
      </c>
      <c r="BS56" s="188">
        <v>165</v>
      </c>
      <c r="BT56" s="188">
        <v>167</v>
      </c>
      <c r="BU56" s="98" t="s">
        <v>487</v>
      </c>
      <c r="BV56" s="192">
        <v>6597</v>
      </c>
      <c r="BW56" s="421"/>
      <c r="BX56" s="421"/>
      <c r="BY56" s="421"/>
      <c r="BZ56" s="421"/>
    </row>
    <row r="57" spans="1:78" ht="12" customHeight="1">
      <c r="A57" s="99" t="s">
        <v>267</v>
      </c>
      <c r="B57" s="92">
        <v>53</v>
      </c>
      <c r="C57" s="38">
        <v>16</v>
      </c>
      <c r="D57" s="38">
        <v>6</v>
      </c>
      <c r="E57" s="38">
        <v>19</v>
      </c>
      <c r="F57" s="38">
        <v>12</v>
      </c>
      <c r="G57" s="38"/>
      <c r="H57" s="98" t="s">
        <v>308</v>
      </c>
      <c r="I57" s="92">
        <v>69</v>
      </c>
      <c r="J57" s="38">
        <v>26</v>
      </c>
      <c r="K57" s="38">
        <v>8</v>
      </c>
      <c r="L57" s="38">
        <v>21</v>
      </c>
      <c r="M57" s="38">
        <v>15</v>
      </c>
      <c r="N57" s="38"/>
      <c r="O57" s="98" t="s">
        <v>308</v>
      </c>
      <c r="P57" s="92">
        <v>83</v>
      </c>
      <c r="Q57" s="38">
        <v>29</v>
      </c>
      <c r="R57" s="38">
        <v>10</v>
      </c>
      <c r="S57" s="38">
        <v>29</v>
      </c>
      <c r="T57" s="38">
        <v>17</v>
      </c>
      <c r="U57" s="38"/>
      <c r="V57" s="99" t="s">
        <v>526</v>
      </c>
      <c r="W57" s="41" t="s">
        <v>263</v>
      </c>
      <c r="X57" s="41" t="s">
        <v>263</v>
      </c>
      <c r="Y57" s="41" t="s">
        <v>263</v>
      </c>
      <c r="Z57" s="41" t="s">
        <v>263</v>
      </c>
      <c r="AA57" s="41" t="s">
        <v>263</v>
      </c>
      <c r="AC57" s="99" t="s">
        <v>526</v>
      </c>
      <c r="AD57" s="90" t="s">
        <v>263</v>
      </c>
      <c r="AE57" s="90" t="s">
        <v>263</v>
      </c>
      <c r="AF57" s="90" t="s">
        <v>263</v>
      </c>
      <c r="AG57" s="90" t="s">
        <v>263</v>
      </c>
      <c r="AH57" s="90" t="s">
        <v>263</v>
      </c>
      <c r="AJ57" s="99" t="s">
        <v>526</v>
      </c>
      <c r="AK57" s="40" t="s">
        <v>608</v>
      </c>
      <c r="AL57" s="41" t="s">
        <v>608</v>
      </c>
      <c r="AM57" s="41" t="s">
        <v>608</v>
      </c>
      <c r="AN57" s="41" t="s">
        <v>608</v>
      </c>
      <c r="AO57" s="41" t="s">
        <v>608</v>
      </c>
      <c r="AQ57" s="99" t="s">
        <v>526</v>
      </c>
      <c r="AR57" s="41" t="s">
        <v>608</v>
      </c>
      <c r="AS57" s="41" t="s">
        <v>608</v>
      </c>
      <c r="AT57" s="41" t="s">
        <v>608</v>
      </c>
      <c r="AU57" s="41" t="s">
        <v>608</v>
      </c>
      <c r="AV57" s="41" t="s">
        <v>608</v>
      </c>
      <c r="AW57" s="99" t="s">
        <v>526</v>
      </c>
      <c r="AX57" s="188" t="s">
        <v>663</v>
      </c>
      <c r="AY57" s="188" t="s">
        <v>663</v>
      </c>
      <c r="AZ57" s="188" t="s">
        <v>658</v>
      </c>
      <c r="BA57" s="188" t="s">
        <v>663</v>
      </c>
      <c r="BB57" s="188" t="s">
        <v>663</v>
      </c>
      <c r="BC57" s="99" t="s">
        <v>526</v>
      </c>
      <c r="BD57" s="188" t="s">
        <v>663</v>
      </c>
      <c r="BE57" s="188" t="s">
        <v>663</v>
      </c>
      <c r="BF57" s="188" t="s">
        <v>663</v>
      </c>
      <c r="BG57" s="188" t="s">
        <v>663</v>
      </c>
      <c r="BH57" s="188" t="s">
        <v>663</v>
      </c>
      <c r="BI57" s="99" t="s">
        <v>526</v>
      </c>
      <c r="BJ57" s="188" t="s">
        <v>663</v>
      </c>
      <c r="BK57" s="188" t="s">
        <v>663</v>
      </c>
      <c r="BL57" s="188" t="s">
        <v>663</v>
      </c>
      <c r="BM57" s="188" t="s">
        <v>663</v>
      </c>
      <c r="BN57" s="188" t="s">
        <v>663</v>
      </c>
      <c r="BO57" s="99" t="s">
        <v>526</v>
      </c>
      <c r="BP57" s="188" t="s">
        <v>663</v>
      </c>
      <c r="BQ57" s="188" t="s">
        <v>663</v>
      </c>
      <c r="BR57" s="188" t="s">
        <v>663</v>
      </c>
      <c r="BS57" s="188" t="s">
        <v>663</v>
      </c>
      <c r="BT57" s="188" t="s">
        <v>663</v>
      </c>
      <c r="BU57" s="99"/>
      <c r="BV57" s="188"/>
      <c r="BW57" s="421"/>
      <c r="BX57" s="421"/>
      <c r="BY57" s="421"/>
      <c r="BZ57" s="421"/>
    </row>
    <row r="58" spans="1:78" ht="12" customHeight="1">
      <c r="A58" s="98" t="s">
        <v>308</v>
      </c>
      <c r="B58" s="92">
        <v>51</v>
      </c>
      <c r="C58" s="38">
        <v>15</v>
      </c>
      <c r="D58" s="38">
        <v>6</v>
      </c>
      <c r="E58" s="38">
        <v>19</v>
      </c>
      <c r="F58" s="38">
        <v>11</v>
      </c>
      <c r="G58" s="38"/>
      <c r="H58" s="98" t="s">
        <v>311</v>
      </c>
      <c r="I58" s="90" t="s">
        <v>264</v>
      </c>
      <c r="J58" s="90" t="s">
        <v>264</v>
      </c>
      <c r="K58" s="90" t="s">
        <v>264</v>
      </c>
      <c r="L58" s="90" t="s">
        <v>264</v>
      </c>
      <c r="M58" s="90" t="s">
        <v>264</v>
      </c>
      <c r="N58" s="90"/>
      <c r="O58" s="98" t="s">
        <v>311</v>
      </c>
      <c r="P58" s="90" t="s">
        <v>264</v>
      </c>
      <c r="Q58" s="90" t="s">
        <v>264</v>
      </c>
      <c r="R58" s="90" t="s">
        <v>264</v>
      </c>
      <c r="S58" s="90" t="s">
        <v>264</v>
      </c>
      <c r="T58" s="90" t="s">
        <v>264</v>
      </c>
      <c r="U58" s="90"/>
      <c r="V58" s="99" t="s">
        <v>109</v>
      </c>
      <c r="W58" s="40">
        <v>1924</v>
      </c>
      <c r="X58" s="41">
        <v>255</v>
      </c>
      <c r="Y58" s="41">
        <v>1534</v>
      </c>
      <c r="Z58" s="41">
        <v>64</v>
      </c>
      <c r="AA58" s="41">
        <v>70</v>
      </c>
      <c r="AC58" s="99" t="s">
        <v>109</v>
      </c>
      <c r="AD58" s="40">
        <v>4820</v>
      </c>
      <c r="AE58" s="41">
        <v>527</v>
      </c>
      <c r="AF58" s="41">
        <v>4061</v>
      </c>
      <c r="AG58" s="41">
        <v>77</v>
      </c>
      <c r="AH58" s="41">
        <v>155</v>
      </c>
      <c r="AJ58" s="99" t="s">
        <v>109</v>
      </c>
      <c r="AK58" s="40">
        <v>4803</v>
      </c>
      <c r="AL58" s="41">
        <v>496</v>
      </c>
      <c r="AM58" s="41">
        <v>4109</v>
      </c>
      <c r="AN58" s="41">
        <v>60</v>
      </c>
      <c r="AO58" s="41">
        <v>138</v>
      </c>
      <c r="AQ58" s="99" t="s">
        <v>109</v>
      </c>
      <c r="AR58" s="40">
        <v>9015</v>
      </c>
      <c r="AS58" s="41">
        <v>471</v>
      </c>
      <c r="AT58" s="41">
        <v>8248</v>
      </c>
      <c r="AU58" s="41">
        <v>134</v>
      </c>
      <c r="AV58" s="41">
        <v>162</v>
      </c>
      <c r="AW58" s="99" t="s">
        <v>109</v>
      </c>
      <c r="AX58" s="192">
        <v>2419</v>
      </c>
      <c r="AY58" s="188">
        <v>549</v>
      </c>
      <c r="AZ58" s="188">
        <v>1678</v>
      </c>
      <c r="BA58" s="188">
        <v>103</v>
      </c>
      <c r="BB58" s="188">
        <v>90</v>
      </c>
      <c r="BC58" s="99" t="s">
        <v>109</v>
      </c>
      <c r="BD58" s="192">
        <v>5760</v>
      </c>
      <c r="BE58" s="188">
        <v>401</v>
      </c>
      <c r="BF58" s="188">
        <v>5151</v>
      </c>
      <c r="BG58" s="188">
        <v>95</v>
      </c>
      <c r="BH58" s="188">
        <v>112</v>
      </c>
      <c r="BI58" s="99" t="s">
        <v>109</v>
      </c>
      <c r="BJ58" s="192">
        <v>6269</v>
      </c>
      <c r="BK58" s="188">
        <v>552</v>
      </c>
      <c r="BL58" s="188">
        <v>5360</v>
      </c>
      <c r="BM58" s="188">
        <v>225</v>
      </c>
      <c r="BN58" s="188">
        <v>133</v>
      </c>
      <c r="BO58" s="99" t="s">
        <v>109</v>
      </c>
      <c r="BP58" s="192">
        <v>2669</v>
      </c>
      <c r="BQ58" s="188">
        <v>600</v>
      </c>
      <c r="BR58" s="188">
        <v>1746</v>
      </c>
      <c r="BS58" s="188">
        <v>161</v>
      </c>
      <c r="BT58" s="188">
        <v>162</v>
      </c>
      <c r="BU58" s="99" t="s">
        <v>109</v>
      </c>
      <c r="BV58" s="192">
        <v>6087</v>
      </c>
      <c r="BW58" s="421"/>
      <c r="BX58" s="421"/>
      <c r="BY58" s="421"/>
      <c r="BZ58" s="421"/>
    </row>
    <row r="59" spans="1:78" ht="12" customHeight="1">
      <c r="A59" s="98" t="s">
        <v>311</v>
      </c>
      <c r="B59" s="2" t="s">
        <v>319</v>
      </c>
      <c r="C59" s="2" t="s">
        <v>319</v>
      </c>
      <c r="D59" s="2" t="s">
        <v>319</v>
      </c>
      <c r="E59" s="2" t="s">
        <v>319</v>
      </c>
      <c r="F59" s="2" t="s">
        <v>320</v>
      </c>
      <c r="G59" s="38"/>
      <c r="H59" s="98" t="s">
        <v>336</v>
      </c>
      <c r="I59" s="90" t="s">
        <v>264</v>
      </c>
      <c r="J59" s="90" t="s">
        <v>264</v>
      </c>
      <c r="K59" s="90" t="s">
        <v>264</v>
      </c>
      <c r="L59" s="90" t="s">
        <v>264</v>
      </c>
      <c r="M59" s="90" t="s">
        <v>264</v>
      </c>
      <c r="N59" s="90"/>
      <c r="O59" s="98" t="s">
        <v>336</v>
      </c>
      <c r="P59" s="90" t="s">
        <v>264</v>
      </c>
      <c r="Q59" s="90" t="s">
        <v>264</v>
      </c>
      <c r="R59" s="90" t="s">
        <v>264</v>
      </c>
      <c r="S59" s="90" t="s">
        <v>264</v>
      </c>
      <c r="T59" s="90" t="s">
        <v>264</v>
      </c>
      <c r="U59" s="90"/>
      <c r="V59" s="98" t="s">
        <v>527</v>
      </c>
      <c r="W59" s="40">
        <v>1454</v>
      </c>
      <c r="X59" s="41">
        <v>288</v>
      </c>
      <c r="Y59" s="41">
        <v>1121</v>
      </c>
      <c r="Z59" s="41">
        <v>16</v>
      </c>
      <c r="AA59" s="41">
        <v>29</v>
      </c>
      <c r="AC59" s="98" t="s">
        <v>527</v>
      </c>
      <c r="AD59" s="40">
        <v>690</v>
      </c>
      <c r="AE59" s="41">
        <v>99</v>
      </c>
      <c r="AF59" s="41">
        <v>499</v>
      </c>
      <c r="AG59" s="41">
        <v>40</v>
      </c>
      <c r="AH59" s="41">
        <v>52</v>
      </c>
      <c r="AJ59" s="98" t="s">
        <v>527</v>
      </c>
      <c r="AK59" s="40">
        <v>428</v>
      </c>
      <c r="AL59" s="41">
        <v>10</v>
      </c>
      <c r="AM59" s="41">
        <v>412</v>
      </c>
      <c r="AN59" s="41">
        <v>3</v>
      </c>
      <c r="AO59" s="41">
        <v>3</v>
      </c>
      <c r="AQ59" s="98" t="s">
        <v>527</v>
      </c>
      <c r="AR59" s="40">
        <v>306</v>
      </c>
      <c r="AS59" s="41">
        <v>0</v>
      </c>
      <c r="AT59" s="41">
        <v>306</v>
      </c>
      <c r="AU59" s="41" t="s">
        <v>608</v>
      </c>
      <c r="AV59" s="41" t="s">
        <v>608</v>
      </c>
      <c r="AW59" s="98" t="s">
        <v>527</v>
      </c>
      <c r="AX59" s="192">
        <v>267</v>
      </c>
      <c r="AY59" s="188">
        <v>84</v>
      </c>
      <c r="AZ59" s="188">
        <v>167</v>
      </c>
      <c r="BA59" s="188">
        <v>0</v>
      </c>
      <c r="BB59" s="188">
        <v>15</v>
      </c>
      <c r="BC59" s="98" t="s">
        <v>527</v>
      </c>
      <c r="BD59" s="192">
        <v>0</v>
      </c>
      <c r="BE59" s="188">
        <v>0</v>
      </c>
      <c r="BF59" s="188">
        <v>0</v>
      </c>
      <c r="BG59" s="188">
        <v>0</v>
      </c>
      <c r="BH59" s="188" t="s">
        <v>663</v>
      </c>
      <c r="BI59" s="98" t="s">
        <v>527</v>
      </c>
      <c r="BJ59" s="192">
        <v>472</v>
      </c>
      <c r="BK59" s="188">
        <v>207</v>
      </c>
      <c r="BL59" s="188">
        <v>208</v>
      </c>
      <c r="BM59" s="188">
        <v>9</v>
      </c>
      <c r="BN59" s="188">
        <v>48</v>
      </c>
      <c r="BO59" s="98" t="s">
        <v>527</v>
      </c>
      <c r="BP59" s="192">
        <v>64</v>
      </c>
      <c r="BQ59" s="188">
        <v>1</v>
      </c>
      <c r="BR59" s="188">
        <v>63</v>
      </c>
      <c r="BS59" s="188">
        <v>1</v>
      </c>
      <c r="BT59" s="188">
        <v>0</v>
      </c>
      <c r="BU59" s="98" t="s">
        <v>527</v>
      </c>
      <c r="BV59" s="192">
        <v>462</v>
      </c>
      <c r="BW59" s="421"/>
      <c r="BX59" s="421"/>
      <c r="BY59" s="421"/>
      <c r="BZ59" s="421"/>
    </row>
    <row r="60" spans="1:78" ht="12" customHeight="1">
      <c r="A60" s="98" t="s">
        <v>309</v>
      </c>
      <c r="B60" s="2" t="s">
        <v>319</v>
      </c>
      <c r="C60" s="2" t="s">
        <v>319</v>
      </c>
      <c r="D60" s="2" t="s">
        <v>319</v>
      </c>
      <c r="E60" s="2" t="s">
        <v>319</v>
      </c>
      <c r="F60" s="2" t="s">
        <v>320</v>
      </c>
      <c r="G60" s="2"/>
      <c r="H60" s="98" t="s">
        <v>337</v>
      </c>
      <c r="I60" s="90" t="s">
        <v>264</v>
      </c>
      <c r="J60" s="90" t="s">
        <v>264</v>
      </c>
      <c r="K60" s="90" t="s">
        <v>264</v>
      </c>
      <c r="L60" s="90" t="s">
        <v>264</v>
      </c>
      <c r="M60" s="90" t="s">
        <v>264</v>
      </c>
      <c r="N60" s="90"/>
      <c r="O60" s="98" t="s">
        <v>337</v>
      </c>
      <c r="P60" s="90" t="s">
        <v>264</v>
      </c>
      <c r="Q60" s="90" t="s">
        <v>264</v>
      </c>
      <c r="R60" s="90" t="s">
        <v>264</v>
      </c>
      <c r="S60" s="90" t="s">
        <v>264</v>
      </c>
      <c r="T60" s="90" t="s">
        <v>264</v>
      </c>
      <c r="U60" s="90"/>
      <c r="V60" s="98" t="s">
        <v>528</v>
      </c>
      <c r="W60" s="92">
        <v>84</v>
      </c>
      <c r="X60" s="38">
        <v>23</v>
      </c>
      <c r="Y60" s="38">
        <v>50</v>
      </c>
      <c r="Z60" s="38">
        <v>3</v>
      </c>
      <c r="AA60" s="38">
        <v>8</v>
      </c>
      <c r="AC60" s="98" t="s">
        <v>528</v>
      </c>
      <c r="AD60" s="41">
        <v>42</v>
      </c>
      <c r="AE60" s="41">
        <v>15</v>
      </c>
      <c r="AF60" s="41">
        <v>21</v>
      </c>
      <c r="AG60" s="41">
        <v>2</v>
      </c>
      <c r="AH60" s="41">
        <v>3</v>
      </c>
      <c r="AJ60" s="98" t="s">
        <v>528</v>
      </c>
      <c r="AK60" s="40">
        <v>70</v>
      </c>
      <c r="AL60" s="41">
        <v>29</v>
      </c>
      <c r="AM60" s="41">
        <v>25</v>
      </c>
      <c r="AN60" s="41">
        <v>6</v>
      </c>
      <c r="AO60" s="41">
        <v>11</v>
      </c>
      <c r="AQ60" s="98" t="s">
        <v>528</v>
      </c>
      <c r="AR60" s="40">
        <v>332</v>
      </c>
      <c r="AS60" s="41">
        <v>19</v>
      </c>
      <c r="AT60" s="41">
        <v>305</v>
      </c>
      <c r="AU60" s="41">
        <v>2</v>
      </c>
      <c r="AV60" s="41">
        <v>6</v>
      </c>
      <c r="AW60" s="98" t="s">
        <v>528</v>
      </c>
      <c r="AX60" s="192">
        <v>45</v>
      </c>
      <c r="AY60" s="188">
        <v>9</v>
      </c>
      <c r="AZ60" s="188">
        <v>32</v>
      </c>
      <c r="BA60" s="188">
        <v>1</v>
      </c>
      <c r="BB60" s="188">
        <v>2</v>
      </c>
      <c r="BC60" s="98" t="s">
        <v>528</v>
      </c>
      <c r="BD60" s="192">
        <v>318</v>
      </c>
      <c r="BE60" s="188">
        <v>6</v>
      </c>
      <c r="BF60" s="188">
        <v>308</v>
      </c>
      <c r="BG60" s="188">
        <v>1</v>
      </c>
      <c r="BH60" s="188">
        <v>3</v>
      </c>
      <c r="BI60" s="98" t="s">
        <v>528</v>
      </c>
      <c r="BJ60" s="192">
        <v>34</v>
      </c>
      <c r="BK60" s="188">
        <v>16</v>
      </c>
      <c r="BL60" s="188">
        <v>12</v>
      </c>
      <c r="BM60" s="188">
        <v>2</v>
      </c>
      <c r="BN60" s="188">
        <v>4</v>
      </c>
      <c r="BO60" s="98" t="s">
        <v>528</v>
      </c>
      <c r="BP60" s="192">
        <v>44</v>
      </c>
      <c r="BQ60" s="188">
        <v>21</v>
      </c>
      <c r="BR60" s="188">
        <v>15</v>
      </c>
      <c r="BS60" s="188">
        <v>3</v>
      </c>
      <c r="BT60" s="188">
        <v>5</v>
      </c>
      <c r="BU60" s="98" t="s">
        <v>528</v>
      </c>
      <c r="BV60" s="192">
        <v>48</v>
      </c>
      <c r="BW60" s="421"/>
      <c r="BX60" s="421"/>
      <c r="BY60" s="421"/>
      <c r="BZ60" s="421"/>
    </row>
    <row r="61" spans="1:78" ht="12" customHeight="1">
      <c r="A61" s="98" t="s">
        <v>312</v>
      </c>
      <c r="B61" s="2" t="s">
        <v>319</v>
      </c>
      <c r="C61" s="2" t="s">
        <v>319</v>
      </c>
      <c r="D61" s="2" t="s">
        <v>319</v>
      </c>
      <c r="E61" s="2" t="s">
        <v>319</v>
      </c>
      <c r="F61" s="2" t="s">
        <v>320</v>
      </c>
      <c r="G61" s="2"/>
      <c r="H61" s="98" t="s">
        <v>310</v>
      </c>
      <c r="I61" s="92">
        <v>11</v>
      </c>
      <c r="J61" s="38">
        <v>3</v>
      </c>
      <c r="K61" s="38">
        <v>2</v>
      </c>
      <c r="L61" s="38">
        <v>3</v>
      </c>
      <c r="M61" s="38">
        <v>3</v>
      </c>
      <c r="N61" s="38"/>
      <c r="O61" s="98" t="s">
        <v>310</v>
      </c>
      <c r="P61" s="92">
        <v>12</v>
      </c>
      <c r="Q61" s="38">
        <v>6</v>
      </c>
      <c r="R61" s="38">
        <v>2</v>
      </c>
      <c r="S61" s="38">
        <v>1</v>
      </c>
      <c r="T61" s="38">
        <v>3</v>
      </c>
      <c r="U61" s="38"/>
      <c r="V61" s="98" t="s">
        <v>529</v>
      </c>
      <c r="W61" s="38">
        <v>164</v>
      </c>
      <c r="X61" s="38">
        <v>45</v>
      </c>
      <c r="Y61" s="38">
        <v>82</v>
      </c>
      <c r="Z61" s="38">
        <v>11</v>
      </c>
      <c r="AA61" s="38">
        <v>26</v>
      </c>
      <c r="AC61" s="98" t="s">
        <v>529</v>
      </c>
      <c r="AD61" s="41">
        <v>226</v>
      </c>
      <c r="AE61" s="41">
        <v>68</v>
      </c>
      <c r="AF61" s="41">
        <v>99</v>
      </c>
      <c r="AG61" s="41">
        <v>24</v>
      </c>
      <c r="AH61" s="41">
        <v>35</v>
      </c>
      <c r="AJ61" s="98" t="s">
        <v>529</v>
      </c>
      <c r="AK61" s="40">
        <v>189</v>
      </c>
      <c r="AL61" s="41">
        <v>60</v>
      </c>
      <c r="AM61" s="41">
        <v>79</v>
      </c>
      <c r="AN61" s="41">
        <v>25</v>
      </c>
      <c r="AO61" s="41">
        <v>25</v>
      </c>
      <c r="AQ61" s="98" t="s">
        <v>529</v>
      </c>
      <c r="AR61" s="40">
        <v>314</v>
      </c>
      <c r="AS61" s="41">
        <v>74</v>
      </c>
      <c r="AT61" s="41">
        <v>121</v>
      </c>
      <c r="AU61" s="41">
        <v>65</v>
      </c>
      <c r="AV61" s="41">
        <v>54</v>
      </c>
      <c r="AW61" s="98" t="s">
        <v>529</v>
      </c>
      <c r="AX61" s="192">
        <v>361</v>
      </c>
      <c r="AY61" s="188">
        <v>103</v>
      </c>
      <c r="AZ61" s="188">
        <v>146</v>
      </c>
      <c r="BA61" s="188">
        <v>65</v>
      </c>
      <c r="BB61" s="188">
        <v>47</v>
      </c>
      <c r="BC61" s="98" t="s">
        <v>529</v>
      </c>
      <c r="BD61" s="192">
        <v>339</v>
      </c>
      <c r="BE61" s="188">
        <v>104</v>
      </c>
      <c r="BF61" s="188">
        <v>124</v>
      </c>
      <c r="BG61" s="188">
        <v>72</v>
      </c>
      <c r="BH61" s="188">
        <v>39</v>
      </c>
      <c r="BI61" s="98" t="s">
        <v>529</v>
      </c>
      <c r="BJ61" s="192">
        <v>158</v>
      </c>
      <c r="BK61" s="188">
        <v>46</v>
      </c>
      <c r="BL61" s="188">
        <v>66</v>
      </c>
      <c r="BM61" s="188">
        <v>35</v>
      </c>
      <c r="BN61" s="188">
        <v>12</v>
      </c>
      <c r="BO61" s="98" t="s">
        <v>529</v>
      </c>
      <c r="BP61" s="192">
        <v>84</v>
      </c>
      <c r="BQ61" s="188">
        <v>14</v>
      </c>
      <c r="BR61" s="188">
        <v>55</v>
      </c>
      <c r="BS61" s="188">
        <v>7</v>
      </c>
      <c r="BT61" s="188">
        <v>8</v>
      </c>
      <c r="BU61" s="98" t="s">
        <v>529</v>
      </c>
      <c r="BV61" s="192">
        <v>299</v>
      </c>
      <c r="BW61" s="421"/>
      <c r="BX61" s="421"/>
      <c r="BY61" s="421"/>
      <c r="BZ61" s="421"/>
    </row>
    <row r="62" spans="1:78" ht="12" customHeight="1">
      <c r="A62" s="98" t="s">
        <v>310</v>
      </c>
      <c r="B62" s="92">
        <v>2</v>
      </c>
      <c r="C62" s="38">
        <v>1</v>
      </c>
      <c r="D62" s="38">
        <v>0</v>
      </c>
      <c r="E62" s="38">
        <v>0</v>
      </c>
      <c r="F62" s="38">
        <v>1</v>
      </c>
      <c r="G62" s="2"/>
      <c r="H62" s="99" t="s">
        <v>344</v>
      </c>
      <c r="I62" s="92">
        <v>10</v>
      </c>
      <c r="J62" s="38">
        <v>5</v>
      </c>
      <c r="K62" s="38">
        <v>0</v>
      </c>
      <c r="L62" s="38">
        <v>3</v>
      </c>
      <c r="M62" s="38">
        <v>2</v>
      </c>
      <c r="N62" s="38"/>
      <c r="O62" s="99" t="s">
        <v>346</v>
      </c>
      <c r="P62" s="92">
        <v>9</v>
      </c>
      <c r="Q62" s="38">
        <v>5</v>
      </c>
      <c r="R62" s="38">
        <v>0</v>
      </c>
      <c r="S62" s="38">
        <v>3</v>
      </c>
      <c r="T62" s="38">
        <v>1</v>
      </c>
      <c r="U62" s="38"/>
      <c r="V62" s="98" t="s">
        <v>530</v>
      </c>
      <c r="W62" s="38">
        <v>359</v>
      </c>
      <c r="X62" s="38">
        <v>193</v>
      </c>
      <c r="Y62" s="38">
        <v>19</v>
      </c>
      <c r="Z62" s="38">
        <v>99</v>
      </c>
      <c r="AA62" s="38">
        <v>48</v>
      </c>
      <c r="AC62" s="98" t="s">
        <v>530</v>
      </c>
      <c r="AD62" s="41">
        <v>186</v>
      </c>
      <c r="AE62" s="41">
        <v>74</v>
      </c>
      <c r="AF62" s="41">
        <v>16</v>
      </c>
      <c r="AG62" s="41">
        <v>70</v>
      </c>
      <c r="AH62" s="41">
        <v>26</v>
      </c>
      <c r="AJ62" s="98" t="s">
        <v>530</v>
      </c>
      <c r="AK62" s="40">
        <v>81</v>
      </c>
      <c r="AL62" s="41">
        <v>26</v>
      </c>
      <c r="AM62" s="41">
        <v>6</v>
      </c>
      <c r="AN62" s="41">
        <v>39</v>
      </c>
      <c r="AO62" s="41">
        <v>11</v>
      </c>
      <c r="AQ62" s="98" t="s">
        <v>530</v>
      </c>
      <c r="AR62" s="40">
        <v>380</v>
      </c>
      <c r="AS62" s="41">
        <v>145</v>
      </c>
      <c r="AT62" s="41">
        <v>30</v>
      </c>
      <c r="AU62" s="41">
        <v>41</v>
      </c>
      <c r="AV62" s="41">
        <v>68</v>
      </c>
      <c r="AW62" s="98" t="s">
        <v>530</v>
      </c>
      <c r="AX62" s="192">
        <v>203</v>
      </c>
      <c r="AY62" s="188">
        <v>80</v>
      </c>
      <c r="AZ62" s="188">
        <v>23</v>
      </c>
      <c r="BA62" s="188">
        <v>76</v>
      </c>
      <c r="BB62" s="188">
        <v>25</v>
      </c>
      <c r="BC62" s="98" t="s">
        <v>530</v>
      </c>
      <c r="BD62" s="192">
        <v>289</v>
      </c>
      <c r="BE62" s="188">
        <v>113</v>
      </c>
      <c r="BF62" s="188">
        <v>23</v>
      </c>
      <c r="BG62" s="188">
        <v>112</v>
      </c>
      <c r="BH62" s="188">
        <v>41</v>
      </c>
      <c r="BI62" s="98" t="s">
        <v>530</v>
      </c>
      <c r="BJ62" s="192">
        <v>204</v>
      </c>
      <c r="BK62" s="188">
        <v>76</v>
      </c>
      <c r="BL62" s="188">
        <v>12</v>
      </c>
      <c r="BM62" s="188">
        <v>92</v>
      </c>
      <c r="BN62" s="188">
        <v>24</v>
      </c>
      <c r="BO62" s="98" t="s">
        <v>530</v>
      </c>
      <c r="BP62" s="192">
        <v>107</v>
      </c>
      <c r="BQ62" s="188">
        <v>40</v>
      </c>
      <c r="BR62" s="188">
        <v>10</v>
      </c>
      <c r="BS62" s="188">
        <v>48</v>
      </c>
      <c r="BT62" s="188">
        <v>9</v>
      </c>
      <c r="BU62" s="98" t="s">
        <v>530</v>
      </c>
      <c r="BV62" s="192">
        <v>276</v>
      </c>
      <c r="BW62" s="421"/>
      <c r="BX62" s="421"/>
      <c r="BY62" s="421"/>
      <c r="BZ62" s="421"/>
    </row>
    <row r="63" spans="1:78" ht="12" customHeight="1">
      <c r="A63" s="98"/>
      <c r="B63" s="92"/>
      <c r="C63" s="38"/>
      <c r="D63" s="38"/>
      <c r="E63" s="38"/>
      <c r="F63" s="38"/>
      <c r="G63" s="38"/>
      <c r="H63" s="98" t="s">
        <v>313</v>
      </c>
      <c r="I63" s="90" t="s">
        <v>264</v>
      </c>
      <c r="J63" s="90" t="s">
        <v>264</v>
      </c>
      <c r="K63" s="90" t="s">
        <v>264</v>
      </c>
      <c r="L63" s="90" t="s">
        <v>264</v>
      </c>
      <c r="M63" s="90" t="s">
        <v>264</v>
      </c>
      <c r="N63" s="90"/>
      <c r="O63" s="98" t="s">
        <v>313</v>
      </c>
      <c r="P63" s="90" t="s">
        <v>264</v>
      </c>
      <c r="Q63" s="90" t="s">
        <v>264</v>
      </c>
      <c r="R63" s="90" t="s">
        <v>264</v>
      </c>
      <c r="S63" s="90" t="s">
        <v>264</v>
      </c>
      <c r="T63" s="90" t="s">
        <v>264</v>
      </c>
      <c r="U63" s="90"/>
      <c r="V63" s="98" t="s">
        <v>531</v>
      </c>
      <c r="W63" s="38">
        <v>1</v>
      </c>
      <c r="X63" s="38">
        <v>0</v>
      </c>
      <c r="Y63" s="38">
        <v>0</v>
      </c>
      <c r="Z63" s="38">
        <v>0</v>
      </c>
      <c r="AA63" s="38">
        <v>0</v>
      </c>
      <c r="AC63" s="98" t="s">
        <v>531</v>
      </c>
      <c r="AD63" s="40">
        <v>1</v>
      </c>
      <c r="AE63" s="41">
        <v>0</v>
      </c>
      <c r="AF63" s="41">
        <v>0</v>
      </c>
      <c r="AG63" s="41">
        <v>0</v>
      </c>
      <c r="AH63" s="41">
        <v>0</v>
      </c>
      <c r="AJ63" s="98" t="s">
        <v>531</v>
      </c>
      <c r="AK63" s="40">
        <v>2</v>
      </c>
      <c r="AL63" s="41">
        <v>0</v>
      </c>
      <c r="AM63" s="41">
        <v>0</v>
      </c>
      <c r="AN63" s="41">
        <v>2</v>
      </c>
      <c r="AO63" s="41">
        <v>0</v>
      </c>
      <c r="AQ63" s="98" t="s">
        <v>531</v>
      </c>
      <c r="AR63" s="40">
        <v>3</v>
      </c>
      <c r="AS63" s="41">
        <v>0</v>
      </c>
      <c r="AT63" s="41">
        <v>0</v>
      </c>
      <c r="AU63" s="41">
        <v>0</v>
      </c>
      <c r="AV63" s="41">
        <v>0</v>
      </c>
      <c r="AW63" s="98" t="s">
        <v>531</v>
      </c>
      <c r="AX63" s="192">
        <v>3</v>
      </c>
      <c r="AY63" s="188">
        <v>0</v>
      </c>
      <c r="AZ63" s="188">
        <v>0</v>
      </c>
      <c r="BA63" s="188">
        <v>2</v>
      </c>
      <c r="BB63" s="188">
        <v>0</v>
      </c>
      <c r="BC63" s="98" t="s">
        <v>531</v>
      </c>
      <c r="BD63" s="192">
        <v>0</v>
      </c>
      <c r="BE63" s="188">
        <v>0</v>
      </c>
      <c r="BF63" s="188">
        <v>0</v>
      </c>
      <c r="BG63" s="188" t="s">
        <v>663</v>
      </c>
      <c r="BH63" s="188">
        <v>0</v>
      </c>
      <c r="BI63" s="98" t="s">
        <v>531</v>
      </c>
      <c r="BJ63" s="192">
        <v>2</v>
      </c>
      <c r="BK63" s="188">
        <v>0</v>
      </c>
      <c r="BL63" s="188">
        <v>0</v>
      </c>
      <c r="BM63" s="188">
        <v>1</v>
      </c>
      <c r="BN63" s="188">
        <v>0</v>
      </c>
      <c r="BO63" s="98" t="s">
        <v>531</v>
      </c>
      <c r="BP63" s="192">
        <v>1</v>
      </c>
      <c r="BQ63" s="188">
        <v>0</v>
      </c>
      <c r="BR63" s="188">
        <v>0</v>
      </c>
      <c r="BS63" s="188">
        <v>1</v>
      </c>
      <c r="BT63" s="188" t="s">
        <v>663</v>
      </c>
      <c r="BU63" s="98"/>
      <c r="BV63" s="192"/>
      <c r="BW63" s="421"/>
      <c r="BX63" s="421"/>
      <c r="BY63" s="421"/>
      <c r="BZ63" s="421"/>
    </row>
    <row r="64" spans="1:78" ht="12" customHeight="1">
      <c r="A64" s="99" t="s">
        <v>268</v>
      </c>
      <c r="B64" s="92">
        <v>11</v>
      </c>
      <c r="C64" s="38">
        <v>5</v>
      </c>
      <c r="D64" s="38">
        <v>0</v>
      </c>
      <c r="E64" s="38">
        <v>3</v>
      </c>
      <c r="F64" s="38">
        <v>2</v>
      </c>
      <c r="G64" s="38"/>
      <c r="H64" s="98" t="s">
        <v>318</v>
      </c>
      <c r="I64" s="90" t="s">
        <v>264</v>
      </c>
      <c r="J64" s="90" t="s">
        <v>264</v>
      </c>
      <c r="K64" s="90" t="s">
        <v>264</v>
      </c>
      <c r="L64" s="90" t="s">
        <v>264</v>
      </c>
      <c r="M64" s="90" t="s">
        <v>264</v>
      </c>
      <c r="N64" s="90"/>
      <c r="O64" s="98" t="s">
        <v>318</v>
      </c>
      <c r="P64" s="90" t="s">
        <v>264</v>
      </c>
      <c r="Q64" s="90" t="s">
        <v>264</v>
      </c>
      <c r="R64" s="90" t="s">
        <v>264</v>
      </c>
      <c r="S64" s="90" t="s">
        <v>264</v>
      </c>
      <c r="T64" s="90" t="s">
        <v>264</v>
      </c>
      <c r="U64" s="90"/>
      <c r="V64" s="99" t="s">
        <v>532</v>
      </c>
      <c r="W64" s="92">
        <v>203</v>
      </c>
      <c r="X64" s="38">
        <v>4</v>
      </c>
      <c r="Y64" s="38">
        <v>10</v>
      </c>
      <c r="Z64" s="38">
        <v>17</v>
      </c>
      <c r="AA64" s="38">
        <v>171</v>
      </c>
      <c r="AC64" s="99" t="s">
        <v>532</v>
      </c>
      <c r="AD64" s="40">
        <v>222</v>
      </c>
      <c r="AE64" s="41">
        <v>0</v>
      </c>
      <c r="AF64" s="41">
        <v>17</v>
      </c>
      <c r="AG64" s="41">
        <v>22</v>
      </c>
      <c r="AH64" s="41">
        <v>182</v>
      </c>
      <c r="AJ64" s="99" t="s">
        <v>532</v>
      </c>
      <c r="AK64" s="40">
        <v>206</v>
      </c>
      <c r="AL64" s="41">
        <v>1</v>
      </c>
      <c r="AM64" s="41">
        <v>9</v>
      </c>
      <c r="AN64" s="41">
        <v>23</v>
      </c>
      <c r="AO64" s="41">
        <v>173</v>
      </c>
      <c r="AQ64" s="99" t="s">
        <v>532</v>
      </c>
      <c r="AR64" s="40">
        <v>310</v>
      </c>
      <c r="AS64" s="41" t="s">
        <v>608</v>
      </c>
      <c r="AT64" s="41">
        <v>12</v>
      </c>
      <c r="AU64" s="41" t="s">
        <v>608</v>
      </c>
      <c r="AV64" s="41">
        <v>279</v>
      </c>
      <c r="AW64" s="99" t="s">
        <v>532</v>
      </c>
      <c r="AX64" s="192">
        <v>194</v>
      </c>
      <c r="AY64" s="188">
        <v>0</v>
      </c>
      <c r="AZ64" s="188">
        <v>17</v>
      </c>
      <c r="BA64" s="188">
        <v>14</v>
      </c>
      <c r="BB64" s="188">
        <v>163</v>
      </c>
      <c r="BC64" s="99" t="s">
        <v>532</v>
      </c>
      <c r="BD64" s="192">
        <v>350</v>
      </c>
      <c r="BE64" s="188">
        <v>0</v>
      </c>
      <c r="BF64" s="188">
        <v>11</v>
      </c>
      <c r="BG64" s="188">
        <v>22</v>
      </c>
      <c r="BH64" s="188">
        <v>317</v>
      </c>
      <c r="BI64" s="99" t="s">
        <v>532</v>
      </c>
      <c r="BJ64" s="192">
        <v>184</v>
      </c>
      <c r="BK64" s="188" t="s">
        <v>663</v>
      </c>
      <c r="BL64" s="188">
        <v>12</v>
      </c>
      <c r="BM64" s="188">
        <v>16</v>
      </c>
      <c r="BN64" s="188">
        <v>156</v>
      </c>
      <c r="BO64" s="99" t="s">
        <v>532</v>
      </c>
      <c r="BP64" s="192">
        <v>170</v>
      </c>
      <c r="BQ64" s="188" t="s">
        <v>663</v>
      </c>
      <c r="BR64" s="188">
        <v>15</v>
      </c>
      <c r="BS64" s="188">
        <v>11</v>
      </c>
      <c r="BT64" s="188">
        <v>144</v>
      </c>
      <c r="BU64" s="99" t="s">
        <v>532</v>
      </c>
      <c r="BV64" s="192">
        <v>145</v>
      </c>
      <c r="BW64" s="421"/>
      <c r="BX64" s="421"/>
      <c r="BY64" s="421"/>
      <c r="BZ64" s="421"/>
    </row>
    <row r="65" spans="1:78" ht="12" customHeight="1">
      <c r="A65" s="98" t="s">
        <v>313</v>
      </c>
      <c r="B65" s="2" t="s">
        <v>319</v>
      </c>
      <c r="C65" s="2" t="s">
        <v>319</v>
      </c>
      <c r="D65" s="2" t="s">
        <v>319</v>
      </c>
      <c r="E65" s="2" t="s">
        <v>319</v>
      </c>
      <c r="F65" s="2" t="s">
        <v>320</v>
      </c>
      <c r="G65" s="38"/>
      <c r="H65" s="98" t="s">
        <v>338</v>
      </c>
      <c r="I65" s="38">
        <v>2</v>
      </c>
      <c r="J65" s="38">
        <v>0</v>
      </c>
      <c r="K65" s="38">
        <v>0</v>
      </c>
      <c r="L65" s="38">
        <v>1</v>
      </c>
      <c r="M65" s="38">
        <v>1</v>
      </c>
      <c r="N65" s="38"/>
      <c r="O65" s="98" t="s">
        <v>338</v>
      </c>
      <c r="P65" s="38">
        <v>2</v>
      </c>
      <c r="Q65" s="38">
        <v>0</v>
      </c>
      <c r="R65" s="38">
        <v>0</v>
      </c>
      <c r="S65" s="38">
        <v>1</v>
      </c>
      <c r="T65" s="38">
        <v>1</v>
      </c>
      <c r="U65" s="38"/>
      <c r="V65" s="98" t="s">
        <v>533</v>
      </c>
      <c r="W65" s="90" t="s">
        <v>263</v>
      </c>
      <c r="X65" s="90" t="s">
        <v>263</v>
      </c>
      <c r="Y65" s="90" t="s">
        <v>263</v>
      </c>
      <c r="Z65" s="90" t="s">
        <v>263</v>
      </c>
      <c r="AA65" s="90" t="s">
        <v>263</v>
      </c>
      <c r="AC65" s="98" t="s">
        <v>533</v>
      </c>
      <c r="AD65" s="90" t="s">
        <v>263</v>
      </c>
      <c r="AE65" s="90" t="s">
        <v>263</v>
      </c>
      <c r="AF65" s="90" t="s">
        <v>263</v>
      </c>
      <c r="AG65" s="90" t="s">
        <v>263</v>
      </c>
      <c r="AH65" s="90" t="s">
        <v>263</v>
      </c>
      <c r="AJ65" s="98" t="s">
        <v>533</v>
      </c>
      <c r="AK65" s="40" t="s">
        <v>608</v>
      </c>
      <c r="AL65" s="41" t="s">
        <v>472</v>
      </c>
      <c r="AM65" s="41" t="s">
        <v>608</v>
      </c>
      <c r="AN65" s="41" t="s">
        <v>608</v>
      </c>
      <c r="AO65" s="41" t="s">
        <v>608</v>
      </c>
      <c r="AQ65" s="98" t="s">
        <v>533</v>
      </c>
      <c r="AR65" s="41" t="s">
        <v>608</v>
      </c>
      <c r="AS65" s="41" t="s">
        <v>608</v>
      </c>
      <c r="AT65" s="41" t="s">
        <v>608</v>
      </c>
      <c r="AU65" s="41" t="s">
        <v>608</v>
      </c>
      <c r="AV65" s="41" t="s">
        <v>608</v>
      </c>
      <c r="AW65" s="98" t="s">
        <v>533</v>
      </c>
      <c r="AX65" s="188" t="s">
        <v>663</v>
      </c>
      <c r="AY65" s="188" t="s">
        <v>663</v>
      </c>
      <c r="AZ65" s="188" t="s">
        <v>663</v>
      </c>
      <c r="BA65" s="188" t="s">
        <v>663</v>
      </c>
      <c r="BB65" s="188" t="s">
        <v>663</v>
      </c>
      <c r="BC65" s="98" t="s">
        <v>533</v>
      </c>
      <c r="BD65" s="188" t="s">
        <v>663</v>
      </c>
      <c r="BE65" s="188" t="s">
        <v>663</v>
      </c>
      <c r="BF65" s="188" t="s">
        <v>663</v>
      </c>
      <c r="BG65" s="188" t="s">
        <v>663</v>
      </c>
      <c r="BH65" s="188" t="s">
        <v>663</v>
      </c>
      <c r="BI65" s="98" t="s">
        <v>533</v>
      </c>
      <c r="BJ65" s="188" t="s">
        <v>663</v>
      </c>
      <c r="BK65" s="188" t="s">
        <v>663</v>
      </c>
      <c r="BL65" s="188" t="s">
        <v>663</v>
      </c>
      <c r="BM65" s="188" t="s">
        <v>663</v>
      </c>
      <c r="BN65" s="188" t="s">
        <v>663</v>
      </c>
      <c r="BO65" s="98" t="s">
        <v>533</v>
      </c>
      <c r="BP65" s="188" t="s">
        <v>663</v>
      </c>
      <c r="BQ65" s="188" t="s">
        <v>663</v>
      </c>
      <c r="BR65" s="188" t="s">
        <v>663</v>
      </c>
      <c r="BS65" s="188" t="s">
        <v>663</v>
      </c>
      <c r="BT65" s="188" t="s">
        <v>663</v>
      </c>
      <c r="BU65" s="98"/>
      <c r="BV65" s="188"/>
      <c r="BW65" s="421"/>
      <c r="BX65" s="421"/>
      <c r="BY65" s="421"/>
      <c r="BZ65" s="421"/>
    </row>
    <row r="66" spans="1:78" ht="12" customHeight="1">
      <c r="A66" s="98" t="s">
        <v>318</v>
      </c>
      <c r="B66" s="2" t="s">
        <v>319</v>
      </c>
      <c r="C66" s="2" t="s">
        <v>319</v>
      </c>
      <c r="D66" s="2" t="s">
        <v>319</v>
      </c>
      <c r="E66" s="2" t="s">
        <v>319</v>
      </c>
      <c r="F66" s="2" t="s">
        <v>320</v>
      </c>
      <c r="G66" s="2"/>
      <c r="H66" s="98" t="s">
        <v>314</v>
      </c>
      <c r="I66" s="92">
        <v>1</v>
      </c>
      <c r="J66" s="38">
        <v>1</v>
      </c>
      <c r="K66" s="90" t="s">
        <v>264</v>
      </c>
      <c r="L66" s="38">
        <v>0</v>
      </c>
      <c r="M66" s="38">
        <v>0</v>
      </c>
      <c r="N66" s="38"/>
      <c r="O66" s="98" t="s">
        <v>314</v>
      </c>
      <c r="P66" s="92">
        <v>1</v>
      </c>
      <c r="Q66" s="38">
        <v>1</v>
      </c>
      <c r="R66" s="90" t="s">
        <v>264</v>
      </c>
      <c r="S66" s="38">
        <v>0</v>
      </c>
      <c r="T66" s="38">
        <v>0</v>
      </c>
      <c r="U66" s="38"/>
      <c r="V66" s="98" t="s">
        <v>534</v>
      </c>
      <c r="W66" s="38">
        <v>0</v>
      </c>
      <c r="X66" s="38" t="s">
        <v>264</v>
      </c>
      <c r="Y66" s="38">
        <v>0</v>
      </c>
      <c r="Z66" s="38">
        <v>0</v>
      </c>
      <c r="AA66" s="38">
        <v>0</v>
      </c>
      <c r="AC66" s="98" t="s">
        <v>534</v>
      </c>
      <c r="AD66" s="90" t="s">
        <v>263</v>
      </c>
      <c r="AE66" s="90" t="s">
        <v>263</v>
      </c>
      <c r="AF66" s="90" t="s">
        <v>263</v>
      </c>
      <c r="AG66" s="90" t="s">
        <v>263</v>
      </c>
      <c r="AH66" s="90" t="s">
        <v>263</v>
      </c>
      <c r="AJ66" s="98" t="s">
        <v>534</v>
      </c>
      <c r="AK66" s="40">
        <v>0</v>
      </c>
      <c r="AL66" s="41">
        <v>0</v>
      </c>
      <c r="AM66" s="41" t="s">
        <v>608</v>
      </c>
      <c r="AN66" s="41" t="s">
        <v>608</v>
      </c>
      <c r="AO66" s="41" t="s">
        <v>608</v>
      </c>
      <c r="AQ66" s="98" t="s">
        <v>534</v>
      </c>
      <c r="AR66" s="40">
        <v>0</v>
      </c>
      <c r="AS66" s="41">
        <v>0</v>
      </c>
      <c r="AT66" s="41">
        <v>0</v>
      </c>
      <c r="AU66" s="41" t="s">
        <v>608</v>
      </c>
      <c r="AV66" s="41" t="s">
        <v>608</v>
      </c>
      <c r="AW66" s="98" t="s">
        <v>534</v>
      </c>
      <c r="AX66" s="188" t="s">
        <v>663</v>
      </c>
      <c r="AY66" s="188" t="s">
        <v>663</v>
      </c>
      <c r="AZ66" s="188" t="s">
        <v>663</v>
      </c>
      <c r="BA66" s="188" t="s">
        <v>663</v>
      </c>
      <c r="BB66" s="188" t="s">
        <v>663</v>
      </c>
      <c r="BC66" s="98" t="s">
        <v>534</v>
      </c>
      <c r="BD66" s="188" t="s">
        <v>663</v>
      </c>
      <c r="BE66" s="188" t="s">
        <v>663</v>
      </c>
      <c r="BF66" s="188" t="s">
        <v>663</v>
      </c>
      <c r="BG66" s="188" t="s">
        <v>663</v>
      </c>
      <c r="BH66" s="188" t="s">
        <v>663</v>
      </c>
      <c r="BI66" s="98" t="s">
        <v>534</v>
      </c>
      <c r="BJ66" s="188" t="s">
        <v>663</v>
      </c>
      <c r="BK66" s="188" t="s">
        <v>663</v>
      </c>
      <c r="BL66" s="188" t="s">
        <v>663</v>
      </c>
      <c r="BM66" s="188" t="s">
        <v>663</v>
      </c>
      <c r="BN66" s="188" t="s">
        <v>663</v>
      </c>
      <c r="BO66" s="98" t="s">
        <v>534</v>
      </c>
      <c r="BP66" s="188" t="s">
        <v>663</v>
      </c>
      <c r="BQ66" s="188" t="s">
        <v>663</v>
      </c>
      <c r="BR66" s="188" t="s">
        <v>663</v>
      </c>
      <c r="BS66" s="188" t="s">
        <v>663</v>
      </c>
      <c r="BT66" s="188" t="s">
        <v>663</v>
      </c>
      <c r="BU66" s="98" t="s">
        <v>534</v>
      </c>
      <c r="BV66" s="188">
        <v>4</v>
      </c>
      <c r="BW66" s="421"/>
      <c r="BX66" s="421"/>
      <c r="BY66" s="421"/>
      <c r="BZ66" s="421"/>
    </row>
    <row r="67" spans="1:78" ht="12" customHeight="1">
      <c r="A67" s="98" t="s">
        <v>314</v>
      </c>
      <c r="B67" s="92">
        <v>1</v>
      </c>
      <c r="C67" s="38">
        <v>1</v>
      </c>
      <c r="D67" s="2" t="s">
        <v>319</v>
      </c>
      <c r="E67" s="38">
        <v>0</v>
      </c>
      <c r="F67" s="35" t="s">
        <v>458</v>
      </c>
      <c r="G67" s="2"/>
      <c r="H67" s="98" t="s">
        <v>315</v>
      </c>
      <c r="I67" s="92">
        <v>3</v>
      </c>
      <c r="J67" s="38">
        <v>3</v>
      </c>
      <c r="K67" s="38">
        <v>0</v>
      </c>
      <c r="L67" s="38">
        <v>0</v>
      </c>
      <c r="M67" s="38">
        <v>0</v>
      </c>
      <c r="N67" s="38"/>
      <c r="O67" s="98" t="s">
        <v>315</v>
      </c>
      <c r="P67" s="92">
        <v>3</v>
      </c>
      <c r="Q67" s="38">
        <v>3</v>
      </c>
      <c r="R67" s="38">
        <v>0</v>
      </c>
      <c r="S67" s="38">
        <v>0</v>
      </c>
      <c r="T67" s="38">
        <v>0</v>
      </c>
      <c r="U67" s="38"/>
      <c r="V67" s="98" t="s">
        <v>535</v>
      </c>
      <c r="W67" s="38">
        <v>8</v>
      </c>
      <c r="X67" s="38">
        <v>5</v>
      </c>
      <c r="Y67" s="38">
        <v>0</v>
      </c>
      <c r="Z67" s="38">
        <v>2</v>
      </c>
      <c r="AA67" s="38">
        <v>1</v>
      </c>
      <c r="AC67" s="98" t="s">
        <v>535</v>
      </c>
      <c r="AD67" s="41">
        <v>8</v>
      </c>
      <c r="AE67" s="41">
        <v>4</v>
      </c>
      <c r="AF67" s="41">
        <v>0</v>
      </c>
      <c r="AG67" s="41">
        <v>2</v>
      </c>
      <c r="AH67" s="41">
        <v>1</v>
      </c>
      <c r="AJ67" s="98" t="s">
        <v>535</v>
      </c>
      <c r="AK67" s="40">
        <v>8</v>
      </c>
      <c r="AL67" s="41">
        <v>5</v>
      </c>
      <c r="AM67" s="41">
        <v>0</v>
      </c>
      <c r="AN67" s="41">
        <v>2</v>
      </c>
      <c r="AO67" s="41">
        <v>1</v>
      </c>
      <c r="AQ67" s="98" t="s">
        <v>535</v>
      </c>
      <c r="AR67" s="40">
        <v>10</v>
      </c>
      <c r="AS67" s="41">
        <v>6</v>
      </c>
      <c r="AT67" s="41">
        <v>0</v>
      </c>
      <c r="AU67" s="41">
        <v>0</v>
      </c>
      <c r="AV67" s="41">
        <v>2</v>
      </c>
      <c r="AW67" s="98" t="s">
        <v>535</v>
      </c>
      <c r="AX67" s="192">
        <v>14</v>
      </c>
      <c r="AY67" s="188">
        <v>7</v>
      </c>
      <c r="AZ67" s="188">
        <v>0</v>
      </c>
      <c r="BA67" s="188">
        <v>3</v>
      </c>
      <c r="BB67" s="188">
        <v>4</v>
      </c>
      <c r="BC67" s="98" t="s">
        <v>535</v>
      </c>
      <c r="BD67" s="192">
        <v>13</v>
      </c>
      <c r="BE67" s="188">
        <v>6</v>
      </c>
      <c r="BF67" s="188">
        <v>0</v>
      </c>
      <c r="BG67" s="188">
        <v>4</v>
      </c>
      <c r="BH67" s="188">
        <v>3</v>
      </c>
      <c r="BI67" s="98" t="s">
        <v>535</v>
      </c>
      <c r="BJ67" s="192">
        <v>20</v>
      </c>
      <c r="BK67" s="188">
        <v>10</v>
      </c>
      <c r="BL67" s="188">
        <v>1</v>
      </c>
      <c r="BM67" s="188">
        <v>3</v>
      </c>
      <c r="BN67" s="188">
        <v>6</v>
      </c>
      <c r="BO67" s="98" t="s">
        <v>535</v>
      </c>
      <c r="BP67" s="192">
        <v>19</v>
      </c>
      <c r="BQ67" s="188">
        <v>7</v>
      </c>
      <c r="BR67" s="188">
        <v>6</v>
      </c>
      <c r="BS67" s="188">
        <v>3</v>
      </c>
      <c r="BT67" s="188">
        <v>3</v>
      </c>
      <c r="BU67" s="98" t="s">
        <v>535</v>
      </c>
      <c r="BV67" s="192">
        <v>16</v>
      </c>
      <c r="BW67" s="421"/>
      <c r="BX67" s="421"/>
      <c r="BY67" s="421"/>
      <c r="BZ67" s="421"/>
    </row>
    <row r="68" spans="1:78" ht="12" customHeight="1">
      <c r="A68" s="98"/>
      <c r="B68" s="92"/>
      <c r="C68" s="38"/>
      <c r="D68" s="35"/>
      <c r="E68" s="38"/>
      <c r="F68" s="35"/>
      <c r="G68" s="35"/>
      <c r="H68" s="98" t="s">
        <v>317</v>
      </c>
      <c r="I68" s="92">
        <v>4</v>
      </c>
      <c r="J68" s="38">
        <v>2</v>
      </c>
      <c r="K68" s="38">
        <v>0</v>
      </c>
      <c r="L68" s="38">
        <v>2</v>
      </c>
      <c r="M68" s="38">
        <v>0</v>
      </c>
      <c r="N68" s="38"/>
      <c r="O68" s="98" t="s">
        <v>317</v>
      </c>
      <c r="P68" s="92">
        <v>4</v>
      </c>
      <c r="Q68" s="38">
        <v>2</v>
      </c>
      <c r="R68" s="38">
        <v>0</v>
      </c>
      <c r="S68" s="38">
        <v>2</v>
      </c>
      <c r="T68" s="38">
        <v>0</v>
      </c>
      <c r="U68" s="38"/>
      <c r="V68" s="98" t="s">
        <v>536</v>
      </c>
      <c r="W68" s="90" t="s">
        <v>263</v>
      </c>
      <c r="X68" s="90" t="s">
        <v>263</v>
      </c>
      <c r="Y68" s="90" t="s">
        <v>263</v>
      </c>
      <c r="Z68" s="90" t="s">
        <v>263</v>
      </c>
      <c r="AA68" s="90" t="s">
        <v>263</v>
      </c>
      <c r="AC68" s="98" t="s">
        <v>536</v>
      </c>
      <c r="AD68" s="90" t="s">
        <v>263</v>
      </c>
      <c r="AE68" s="90" t="s">
        <v>263</v>
      </c>
      <c r="AF68" s="90" t="s">
        <v>263</v>
      </c>
      <c r="AG68" s="90" t="s">
        <v>263</v>
      </c>
      <c r="AH68" s="90" t="s">
        <v>263</v>
      </c>
      <c r="AJ68" s="98" t="s">
        <v>536</v>
      </c>
      <c r="AK68" s="40" t="s">
        <v>608</v>
      </c>
      <c r="AL68" s="41" t="s">
        <v>608</v>
      </c>
      <c r="AM68" s="41" t="s">
        <v>472</v>
      </c>
      <c r="AN68" s="41" t="s">
        <v>608</v>
      </c>
      <c r="AO68" s="41" t="s">
        <v>472</v>
      </c>
      <c r="AQ68" s="98" t="s">
        <v>536</v>
      </c>
      <c r="AR68" s="41" t="s">
        <v>608</v>
      </c>
      <c r="AS68" s="41" t="s">
        <v>608</v>
      </c>
      <c r="AT68" s="41" t="s">
        <v>608</v>
      </c>
      <c r="AU68" s="41" t="s">
        <v>608</v>
      </c>
      <c r="AV68" s="41" t="s">
        <v>608</v>
      </c>
      <c r="AW68" s="98" t="s">
        <v>536</v>
      </c>
      <c r="AX68" s="188">
        <v>5</v>
      </c>
      <c r="AY68" s="188">
        <v>3</v>
      </c>
      <c r="AZ68" s="188">
        <v>0</v>
      </c>
      <c r="BA68" s="188">
        <v>1</v>
      </c>
      <c r="BB68" s="188">
        <v>1</v>
      </c>
      <c r="BC68" s="98" t="s">
        <v>536</v>
      </c>
      <c r="BD68" s="188">
        <v>5</v>
      </c>
      <c r="BE68" s="188">
        <v>2</v>
      </c>
      <c r="BF68" s="188">
        <v>0</v>
      </c>
      <c r="BG68" s="188">
        <v>1</v>
      </c>
      <c r="BH68" s="188">
        <v>1</v>
      </c>
      <c r="BI68" s="98" t="s">
        <v>536</v>
      </c>
      <c r="BJ68" s="188">
        <v>6</v>
      </c>
      <c r="BK68" s="188">
        <v>3</v>
      </c>
      <c r="BL68" s="188">
        <v>1</v>
      </c>
      <c r="BM68" s="188">
        <v>1</v>
      </c>
      <c r="BN68" s="188">
        <v>1</v>
      </c>
      <c r="BO68" s="98" t="s">
        <v>536</v>
      </c>
      <c r="BP68" s="188">
        <v>5</v>
      </c>
      <c r="BQ68" s="188">
        <v>2</v>
      </c>
      <c r="BR68" s="188">
        <v>1</v>
      </c>
      <c r="BS68" s="188">
        <v>1</v>
      </c>
      <c r="BT68" s="188">
        <v>1</v>
      </c>
      <c r="BU68" s="98" t="s">
        <v>536</v>
      </c>
      <c r="BV68" s="188">
        <v>3</v>
      </c>
      <c r="BW68" s="421"/>
      <c r="BX68" s="421"/>
      <c r="BY68" s="421"/>
      <c r="BZ68" s="421"/>
    </row>
    <row r="69" spans="1:78" ht="12" customHeight="1">
      <c r="A69" s="98" t="s">
        <v>315</v>
      </c>
      <c r="B69" s="92">
        <v>4</v>
      </c>
      <c r="C69" s="38">
        <v>3</v>
      </c>
      <c r="D69" s="38">
        <v>0</v>
      </c>
      <c r="E69" s="38">
        <v>0</v>
      </c>
      <c r="F69" s="38">
        <v>0</v>
      </c>
      <c r="G69" s="35"/>
      <c r="H69" s="98" t="s">
        <v>316</v>
      </c>
      <c r="I69" s="92">
        <v>1</v>
      </c>
      <c r="J69" s="90" t="s">
        <v>264</v>
      </c>
      <c r="K69" s="38">
        <v>0</v>
      </c>
      <c r="L69" s="38">
        <v>0</v>
      </c>
      <c r="M69" s="38">
        <v>1</v>
      </c>
      <c r="N69" s="38"/>
      <c r="O69" s="98" t="s">
        <v>316</v>
      </c>
      <c r="P69" s="90" t="s">
        <v>264</v>
      </c>
      <c r="Q69" s="90" t="s">
        <v>264</v>
      </c>
      <c r="R69" s="90" t="s">
        <v>264</v>
      </c>
      <c r="S69" s="90" t="s">
        <v>264</v>
      </c>
      <c r="T69" s="90" t="s">
        <v>264</v>
      </c>
      <c r="U69" s="90"/>
      <c r="V69" s="98" t="s">
        <v>537</v>
      </c>
      <c r="W69" s="90" t="s">
        <v>263</v>
      </c>
      <c r="X69" s="90" t="s">
        <v>263</v>
      </c>
      <c r="Y69" s="90" t="s">
        <v>263</v>
      </c>
      <c r="Z69" s="90" t="s">
        <v>263</v>
      </c>
      <c r="AA69" s="90" t="s">
        <v>263</v>
      </c>
      <c r="AC69" s="98" t="s">
        <v>537</v>
      </c>
      <c r="AD69" s="90" t="s">
        <v>263</v>
      </c>
      <c r="AE69" s="90" t="s">
        <v>263</v>
      </c>
      <c r="AF69" s="90" t="s">
        <v>263</v>
      </c>
      <c r="AG69" s="90" t="s">
        <v>263</v>
      </c>
      <c r="AH69" s="90" t="s">
        <v>263</v>
      </c>
      <c r="AJ69" s="98" t="s">
        <v>537</v>
      </c>
      <c r="AK69" s="40" t="s">
        <v>472</v>
      </c>
      <c r="AL69" s="41" t="s">
        <v>608</v>
      </c>
      <c r="AM69" s="41" t="s">
        <v>608</v>
      </c>
      <c r="AN69" s="41" t="s">
        <v>608</v>
      </c>
      <c r="AO69" s="41" t="s">
        <v>608</v>
      </c>
      <c r="AQ69" s="98" t="s">
        <v>537</v>
      </c>
      <c r="AR69" s="41" t="s">
        <v>608</v>
      </c>
      <c r="AS69" s="41" t="s">
        <v>608</v>
      </c>
      <c r="AT69" s="41" t="s">
        <v>608</v>
      </c>
      <c r="AU69" s="41" t="s">
        <v>608</v>
      </c>
      <c r="AV69" s="41" t="s">
        <v>608</v>
      </c>
      <c r="AW69" s="98" t="s">
        <v>537</v>
      </c>
      <c r="AX69" s="188" t="s">
        <v>663</v>
      </c>
      <c r="AY69" s="188" t="s">
        <v>663</v>
      </c>
      <c r="AZ69" s="188" t="s">
        <v>663</v>
      </c>
      <c r="BA69" s="188" t="s">
        <v>663</v>
      </c>
      <c r="BB69" s="188" t="s">
        <v>663</v>
      </c>
      <c r="BC69" s="98" t="s">
        <v>537</v>
      </c>
      <c r="BD69" s="188" t="s">
        <v>663</v>
      </c>
      <c r="BE69" s="188" t="s">
        <v>663</v>
      </c>
      <c r="BF69" s="188" t="s">
        <v>663</v>
      </c>
      <c r="BG69" s="188" t="s">
        <v>663</v>
      </c>
      <c r="BH69" s="188" t="s">
        <v>663</v>
      </c>
      <c r="BI69" s="98" t="s">
        <v>537</v>
      </c>
      <c r="BJ69" s="188" t="s">
        <v>663</v>
      </c>
      <c r="BK69" s="188" t="s">
        <v>663</v>
      </c>
      <c r="BL69" s="188" t="s">
        <v>663</v>
      </c>
      <c r="BM69" s="188" t="s">
        <v>663</v>
      </c>
      <c r="BN69" s="188" t="s">
        <v>663</v>
      </c>
      <c r="BO69" s="98" t="s">
        <v>537</v>
      </c>
      <c r="BP69" s="188" t="s">
        <v>663</v>
      </c>
      <c r="BQ69" s="188" t="s">
        <v>663</v>
      </c>
      <c r="BR69" s="188" t="s">
        <v>663</v>
      </c>
      <c r="BS69" s="188" t="s">
        <v>663</v>
      </c>
      <c r="BT69" s="188" t="s">
        <v>663</v>
      </c>
      <c r="BU69" s="98"/>
      <c r="BV69" s="188"/>
      <c r="BW69" s="421"/>
      <c r="BX69" s="421"/>
      <c r="BY69" s="421"/>
      <c r="BZ69" s="421"/>
    </row>
    <row r="70" spans="1:78" ht="12" customHeight="1">
      <c r="A70" s="98" t="s">
        <v>317</v>
      </c>
      <c r="B70" s="92">
        <v>4</v>
      </c>
      <c r="C70" s="38">
        <v>2</v>
      </c>
      <c r="D70" s="38">
        <v>0</v>
      </c>
      <c r="E70" s="38">
        <v>2</v>
      </c>
      <c r="F70" s="38">
        <v>0</v>
      </c>
      <c r="G70" s="38"/>
      <c r="H70" s="7"/>
      <c r="I70" s="87"/>
      <c r="J70" s="48"/>
      <c r="K70" s="51"/>
      <c r="L70" s="51"/>
      <c r="M70" s="51"/>
      <c r="N70" s="38"/>
      <c r="O70" s="7"/>
      <c r="P70" s="87"/>
      <c r="Q70" s="48"/>
      <c r="R70" s="51"/>
      <c r="S70" s="51"/>
      <c r="T70" s="51"/>
      <c r="U70" s="38"/>
      <c r="V70" s="98" t="s">
        <v>538</v>
      </c>
      <c r="W70" s="92">
        <v>1</v>
      </c>
      <c r="X70" s="38">
        <v>0</v>
      </c>
      <c r="Y70" s="38">
        <v>0</v>
      </c>
      <c r="Z70" s="38">
        <v>0</v>
      </c>
      <c r="AA70" s="38">
        <v>1</v>
      </c>
      <c r="AC70" s="98" t="s">
        <v>538</v>
      </c>
      <c r="AD70" s="40">
        <v>1</v>
      </c>
      <c r="AE70" s="41">
        <v>0</v>
      </c>
      <c r="AF70" s="41">
        <v>0</v>
      </c>
      <c r="AG70" s="41">
        <v>0</v>
      </c>
      <c r="AH70" s="41">
        <v>1</v>
      </c>
      <c r="AJ70" s="98" t="s">
        <v>538</v>
      </c>
      <c r="AK70" s="40">
        <v>3</v>
      </c>
      <c r="AL70" s="41">
        <v>2</v>
      </c>
      <c r="AM70" s="41">
        <v>0</v>
      </c>
      <c r="AN70" s="41">
        <v>0</v>
      </c>
      <c r="AO70" s="41">
        <v>1</v>
      </c>
      <c r="AQ70" s="98" t="s">
        <v>538</v>
      </c>
      <c r="AR70" s="40">
        <v>3</v>
      </c>
      <c r="AS70" s="41">
        <v>2</v>
      </c>
      <c r="AT70" s="41">
        <v>0</v>
      </c>
      <c r="AU70" s="41">
        <v>0</v>
      </c>
      <c r="AV70" s="41">
        <v>0</v>
      </c>
      <c r="AW70" s="98" t="s">
        <v>538</v>
      </c>
      <c r="AX70" s="192">
        <v>2</v>
      </c>
      <c r="AY70" s="188">
        <v>1</v>
      </c>
      <c r="AZ70" s="188">
        <v>0</v>
      </c>
      <c r="BA70" s="188">
        <v>0</v>
      </c>
      <c r="BB70" s="188">
        <v>0</v>
      </c>
      <c r="BC70" s="98" t="s">
        <v>538</v>
      </c>
      <c r="BD70" s="192">
        <v>2</v>
      </c>
      <c r="BE70" s="188">
        <v>1</v>
      </c>
      <c r="BF70" s="188">
        <v>0</v>
      </c>
      <c r="BG70" s="188">
        <v>0</v>
      </c>
      <c r="BH70" s="188">
        <v>0</v>
      </c>
      <c r="BI70" s="98" t="s">
        <v>538</v>
      </c>
      <c r="BJ70" s="192">
        <v>2</v>
      </c>
      <c r="BK70" s="188">
        <v>1</v>
      </c>
      <c r="BL70" s="188">
        <v>0</v>
      </c>
      <c r="BM70" s="188">
        <v>0</v>
      </c>
      <c r="BN70" s="188">
        <v>0</v>
      </c>
      <c r="BO70" s="98" t="s">
        <v>538</v>
      </c>
      <c r="BP70" s="192">
        <v>2</v>
      </c>
      <c r="BQ70" s="188">
        <v>1</v>
      </c>
      <c r="BR70" s="188">
        <v>0</v>
      </c>
      <c r="BS70" s="188">
        <v>0</v>
      </c>
      <c r="BT70" s="188">
        <v>0</v>
      </c>
      <c r="BU70" s="98"/>
      <c r="BV70" s="192"/>
      <c r="BW70" s="421"/>
      <c r="BX70" s="421"/>
      <c r="BY70" s="421"/>
      <c r="BZ70" s="421"/>
    </row>
    <row r="71" spans="1:78" ht="12" customHeight="1">
      <c r="A71" s="98" t="s">
        <v>316</v>
      </c>
      <c r="B71" s="92">
        <v>3</v>
      </c>
      <c r="C71" s="38">
        <v>0</v>
      </c>
      <c r="D71" s="38">
        <v>0</v>
      </c>
      <c r="E71" s="38">
        <v>1</v>
      </c>
      <c r="F71" s="38">
        <v>2</v>
      </c>
      <c r="G71" s="38"/>
      <c r="H71" s="390" t="s">
        <v>269</v>
      </c>
      <c r="I71" s="390"/>
      <c r="O71" s="390" t="s">
        <v>269</v>
      </c>
      <c r="P71" s="390"/>
      <c r="V71" s="98" t="s">
        <v>539</v>
      </c>
      <c r="W71" s="92">
        <v>1</v>
      </c>
      <c r="X71" s="38">
        <v>1</v>
      </c>
      <c r="Y71" s="90" t="s">
        <v>263</v>
      </c>
      <c r="Z71" s="38">
        <v>0</v>
      </c>
      <c r="AA71" s="38">
        <v>0</v>
      </c>
      <c r="AC71" s="98" t="s">
        <v>539</v>
      </c>
      <c r="AD71" s="41">
        <v>1</v>
      </c>
      <c r="AE71" s="41">
        <v>0</v>
      </c>
      <c r="AF71" s="90" t="s">
        <v>263</v>
      </c>
      <c r="AG71" s="41">
        <v>0</v>
      </c>
      <c r="AH71" s="41">
        <v>0</v>
      </c>
      <c r="AJ71" s="98" t="s">
        <v>539</v>
      </c>
      <c r="AK71" s="40">
        <v>0</v>
      </c>
      <c r="AL71" s="41">
        <v>0</v>
      </c>
      <c r="AM71" s="41" t="s">
        <v>608</v>
      </c>
      <c r="AN71" s="41">
        <v>0</v>
      </c>
      <c r="AO71" s="41">
        <v>0</v>
      </c>
      <c r="AQ71" s="98" t="s">
        <v>539</v>
      </c>
      <c r="AR71" s="40">
        <v>0</v>
      </c>
      <c r="AS71" s="41">
        <v>0</v>
      </c>
      <c r="AT71" s="41" t="s">
        <v>608</v>
      </c>
      <c r="AU71" s="41" t="s">
        <v>608</v>
      </c>
      <c r="AV71" s="41">
        <v>0</v>
      </c>
      <c r="AW71" s="98" t="s">
        <v>539</v>
      </c>
      <c r="AX71" s="192">
        <v>0</v>
      </c>
      <c r="AY71" s="188">
        <v>0</v>
      </c>
      <c r="AZ71" s="188" t="s">
        <v>663</v>
      </c>
      <c r="BA71" s="188">
        <v>0</v>
      </c>
      <c r="BB71" s="188">
        <v>0</v>
      </c>
      <c r="BC71" s="98" t="s">
        <v>539</v>
      </c>
      <c r="BD71" s="192">
        <v>0</v>
      </c>
      <c r="BE71" s="188">
        <v>0</v>
      </c>
      <c r="BF71" s="188" t="s">
        <v>663</v>
      </c>
      <c r="BG71" s="188">
        <v>0</v>
      </c>
      <c r="BH71" s="188">
        <v>0</v>
      </c>
      <c r="BI71" s="98" t="s">
        <v>539</v>
      </c>
      <c r="BJ71" s="192">
        <v>0</v>
      </c>
      <c r="BK71" s="188">
        <v>0</v>
      </c>
      <c r="BL71" s="188" t="s">
        <v>663</v>
      </c>
      <c r="BM71" s="188">
        <v>0</v>
      </c>
      <c r="BN71" s="188">
        <v>0</v>
      </c>
      <c r="BO71" s="98" t="s">
        <v>539</v>
      </c>
      <c r="BP71" s="192">
        <v>0</v>
      </c>
      <c r="BQ71" s="188">
        <v>0</v>
      </c>
      <c r="BR71" s="188" t="s">
        <v>663</v>
      </c>
      <c r="BS71" s="188">
        <v>0</v>
      </c>
      <c r="BT71" s="188">
        <v>0</v>
      </c>
      <c r="BU71" s="98"/>
      <c r="BV71" s="192"/>
      <c r="BW71" s="421"/>
      <c r="BX71" s="421"/>
      <c r="BY71" s="421"/>
      <c r="BZ71" s="421"/>
    </row>
    <row r="72" spans="1:78" ht="12" customHeight="1">
      <c r="A72" s="7"/>
      <c r="B72" s="87"/>
      <c r="C72" s="51"/>
      <c r="D72" s="51"/>
      <c r="E72" s="51"/>
      <c r="F72" s="51"/>
      <c r="G72" s="38"/>
      <c r="H72" s="422" t="s">
        <v>339</v>
      </c>
      <c r="I72" s="420"/>
      <c r="J72" s="420"/>
      <c r="K72" s="420"/>
      <c r="L72" s="420"/>
      <c r="M72" s="420"/>
      <c r="N72" s="93"/>
      <c r="O72" s="422" t="s">
        <v>339</v>
      </c>
      <c r="P72" s="420"/>
      <c r="Q72" s="420"/>
      <c r="R72" s="420"/>
      <c r="S72" s="420"/>
      <c r="T72" s="420"/>
      <c r="U72" s="93"/>
      <c r="V72" s="98" t="s">
        <v>540</v>
      </c>
      <c r="W72" s="38">
        <v>3</v>
      </c>
      <c r="X72" s="38">
        <v>2</v>
      </c>
      <c r="Y72" s="38">
        <v>0</v>
      </c>
      <c r="Z72" s="38">
        <v>0</v>
      </c>
      <c r="AA72" s="38">
        <v>0</v>
      </c>
      <c r="AC72" s="98" t="s">
        <v>540</v>
      </c>
      <c r="AD72" s="41">
        <v>3</v>
      </c>
      <c r="AE72" s="41">
        <v>2</v>
      </c>
      <c r="AF72" s="41">
        <v>0</v>
      </c>
      <c r="AG72" s="41">
        <v>0</v>
      </c>
      <c r="AH72" s="41">
        <v>0</v>
      </c>
      <c r="AJ72" s="98" t="s">
        <v>540</v>
      </c>
      <c r="AK72" s="40">
        <v>2</v>
      </c>
      <c r="AL72" s="41">
        <v>2</v>
      </c>
      <c r="AM72" s="41">
        <v>0</v>
      </c>
      <c r="AN72" s="41">
        <v>0</v>
      </c>
      <c r="AO72" s="41">
        <v>0</v>
      </c>
      <c r="AQ72" s="98" t="s">
        <v>540</v>
      </c>
      <c r="AR72" s="40">
        <v>2</v>
      </c>
      <c r="AS72" s="41">
        <v>1</v>
      </c>
      <c r="AT72" s="41">
        <v>0</v>
      </c>
      <c r="AU72" s="41">
        <v>0</v>
      </c>
      <c r="AV72" s="41">
        <v>0</v>
      </c>
      <c r="AW72" s="98" t="s">
        <v>540</v>
      </c>
      <c r="AX72" s="192">
        <v>2</v>
      </c>
      <c r="AY72" s="188">
        <v>1</v>
      </c>
      <c r="AZ72" s="188">
        <v>0</v>
      </c>
      <c r="BA72" s="188">
        <v>0</v>
      </c>
      <c r="BB72" s="188">
        <v>1</v>
      </c>
      <c r="BC72" s="98" t="s">
        <v>540</v>
      </c>
      <c r="BD72" s="192">
        <v>2</v>
      </c>
      <c r="BE72" s="188">
        <v>1</v>
      </c>
      <c r="BF72" s="188">
        <v>0</v>
      </c>
      <c r="BG72" s="188">
        <v>0</v>
      </c>
      <c r="BH72" s="188">
        <v>1</v>
      </c>
      <c r="BI72" s="98" t="s">
        <v>540</v>
      </c>
      <c r="BJ72" s="192">
        <v>5</v>
      </c>
      <c r="BK72" s="188">
        <v>3</v>
      </c>
      <c r="BL72" s="188">
        <v>0</v>
      </c>
      <c r="BM72" s="188">
        <v>0</v>
      </c>
      <c r="BN72" s="188">
        <v>2</v>
      </c>
      <c r="BO72" s="98" t="s">
        <v>540</v>
      </c>
      <c r="BP72" s="192">
        <v>2</v>
      </c>
      <c r="BQ72" s="188">
        <v>1</v>
      </c>
      <c r="BR72" s="188">
        <v>0</v>
      </c>
      <c r="BS72" s="188">
        <v>0</v>
      </c>
      <c r="BT72" s="188">
        <v>1</v>
      </c>
      <c r="BU72" s="98"/>
      <c r="BV72" s="192"/>
      <c r="BW72" s="421"/>
      <c r="BX72" s="421"/>
      <c r="BY72" s="421"/>
      <c r="BZ72" s="421"/>
    </row>
    <row r="73" spans="1:78" ht="12" customHeight="1">
      <c r="A73" s="390" t="s">
        <v>269</v>
      </c>
      <c r="B73" s="390"/>
      <c r="C73" s="125"/>
      <c r="D73" s="125"/>
      <c r="E73" s="125"/>
      <c r="F73" s="125"/>
      <c r="G73" s="38"/>
      <c r="V73" s="98" t="s">
        <v>541</v>
      </c>
      <c r="W73" s="38">
        <v>3</v>
      </c>
      <c r="X73" s="38">
        <v>2</v>
      </c>
      <c r="Y73" s="38">
        <v>0</v>
      </c>
      <c r="Z73" s="38">
        <v>1</v>
      </c>
      <c r="AA73" s="38">
        <v>0</v>
      </c>
      <c r="AC73" s="98" t="s">
        <v>541</v>
      </c>
      <c r="AD73" s="41">
        <v>3</v>
      </c>
      <c r="AE73" s="41">
        <v>2</v>
      </c>
      <c r="AF73" s="41">
        <v>0</v>
      </c>
      <c r="AG73" s="41">
        <v>1</v>
      </c>
      <c r="AH73" s="41">
        <v>0</v>
      </c>
      <c r="AJ73" s="98" t="s">
        <v>541</v>
      </c>
      <c r="AK73" s="40">
        <v>3</v>
      </c>
      <c r="AL73" s="41">
        <v>1</v>
      </c>
      <c r="AM73" s="41">
        <v>0</v>
      </c>
      <c r="AN73" s="41">
        <v>1</v>
      </c>
      <c r="AO73" s="41">
        <v>0</v>
      </c>
      <c r="AQ73" s="98" t="s">
        <v>541</v>
      </c>
      <c r="AR73" s="40">
        <v>5</v>
      </c>
      <c r="AS73" s="41">
        <v>3</v>
      </c>
      <c r="AT73" s="41">
        <v>0</v>
      </c>
      <c r="AU73" s="41">
        <v>0</v>
      </c>
      <c r="AV73" s="41">
        <v>1</v>
      </c>
      <c r="AW73" s="98" t="s">
        <v>541</v>
      </c>
      <c r="AX73" s="192">
        <v>4</v>
      </c>
      <c r="AY73" s="188">
        <v>2</v>
      </c>
      <c r="AZ73" s="188">
        <v>0</v>
      </c>
      <c r="BA73" s="188">
        <v>1</v>
      </c>
      <c r="BB73" s="188">
        <v>1</v>
      </c>
      <c r="BC73" s="98" t="s">
        <v>541</v>
      </c>
      <c r="BD73" s="192">
        <v>4</v>
      </c>
      <c r="BE73" s="188">
        <v>2</v>
      </c>
      <c r="BF73" s="188">
        <v>0</v>
      </c>
      <c r="BG73" s="188">
        <v>2</v>
      </c>
      <c r="BH73" s="188">
        <v>1</v>
      </c>
      <c r="BI73" s="98" t="s">
        <v>541</v>
      </c>
      <c r="BJ73" s="192">
        <v>7</v>
      </c>
      <c r="BK73" s="188">
        <v>3</v>
      </c>
      <c r="BL73" s="188">
        <v>0</v>
      </c>
      <c r="BM73" s="188">
        <v>2</v>
      </c>
      <c r="BN73" s="188">
        <v>2</v>
      </c>
      <c r="BO73" s="98" t="s">
        <v>541</v>
      </c>
      <c r="BP73" s="192">
        <v>4</v>
      </c>
      <c r="BQ73" s="188">
        <v>2</v>
      </c>
      <c r="BR73" s="188">
        <v>0</v>
      </c>
      <c r="BS73" s="188">
        <v>1</v>
      </c>
      <c r="BT73" s="188">
        <v>1</v>
      </c>
      <c r="BU73" s="98"/>
      <c r="BV73" s="192"/>
      <c r="BW73" s="421"/>
      <c r="BX73" s="421"/>
      <c r="BY73" s="421"/>
      <c r="BZ73" s="421"/>
    </row>
    <row r="74" spans="1:78" ht="12" customHeight="1">
      <c r="A74" s="125" t="s">
        <v>459</v>
      </c>
      <c r="B74" s="6"/>
      <c r="C74" s="6"/>
      <c r="D74" s="6"/>
      <c r="E74" s="6"/>
      <c r="F74" s="6"/>
      <c r="G74" s="125"/>
      <c r="V74" s="98" t="s">
        <v>542</v>
      </c>
      <c r="W74" s="90" t="s">
        <v>263</v>
      </c>
      <c r="X74" s="90" t="s">
        <v>263</v>
      </c>
      <c r="Y74" s="90" t="s">
        <v>263</v>
      </c>
      <c r="Z74" s="90" t="s">
        <v>263</v>
      </c>
      <c r="AA74" s="90" t="s">
        <v>263</v>
      </c>
      <c r="AC74" s="98" t="s">
        <v>542</v>
      </c>
      <c r="AD74" s="90" t="s">
        <v>263</v>
      </c>
      <c r="AE74" s="90" t="s">
        <v>263</v>
      </c>
      <c r="AF74" s="90" t="s">
        <v>263</v>
      </c>
      <c r="AG74" s="90" t="s">
        <v>263</v>
      </c>
      <c r="AH74" s="90" t="s">
        <v>263</v>
      </c>
      <c r="AJ74" s="98" t="s">
        <v>542</v>
      </c>
      <c r="AK74" s="40" t="s">
        <v>472</v>
      </c>
      <c r="AL74" s="41" t="s">
        <v>472</v>
      </c>
      <c r="AM74" s="41" t="s">
        <v>608</v>
      </c>
      <c r="AN74" s="41" t="s">
        <v>608</v>
      </c>
      <c r="AO74" s="41" t="s">
        <v>608</v>
      </c>
      <c r="AQ74" s="98" t="s">
        <v>542</v>
      </c>
      <c r="AR74" s="40">
        <v>0</v>
      </c>
      <c r="AS74" s="41">
        <v>0</v>
      </c>
      <c r="AT74" s="41">
        <v>0</v>
      </c>
      <c r="AU74" s="41">
        <v>0</v>
      </c>
      <c r="AV74" s="41">
        <v>0</v>
      </c>
      <c r="AW74" s="98" t="s">
        <v>542</v>
      </c>
      <c r="AX74" s="192">
        <v>1</v>
      </c>
      <c r="AY74" s="188">
        <v>0</v>
      </c>
      <c r="AZ74" s="188">
        <v>0</v>
      </c>
      <c r="BA74" s="188">
        <v>2</v>
      </c>
      <c r="BB74" s="188">
        <v>1</v>
      </c>
      <c r="BC74" s="98" t="s">
        <v>542</v>
      </c>
      <c r="BD74" s="192">
        <v>0</v>
      </c>
      <c r="BE74" s="188">
        <v>0</v>
      </c>
      <c r="BF74" s="188">
        <v>0</v>
      </c>
      <c r="BG74" s="188">
        <v>0</v>
      </c>
      <c r="BH74" s="188">
        <v>0</v>
      </c>
      <c r="BI74" s="98" t="s">
        <v>542</v>
      </c>
      <c r="BJ74" s="192">
        <v>0</v>
      </c>
      <c r="BK74" s="188">
        <v>0</v>
      </c>
      <c r="BL74" s="188">
        <v>0</v>
      </c>
      <c r="BM74" s="188">
        <v>0</v>
      </c>
      <c r="BN74" s="188">
        <v>0</v>
      </c>
      <c r="BO74" s="98" t="s">
        <v>542</v>
      </c>
      <c r="BP74" s="192">
        <v>12</v>
      </c>
      <c r="BQ74" s="188">
        <v>3</v>
      </c>
      <c r="BR74" s="188">
        <v>6</v>
      </c>
      <c r="BS74" s="188">
        <v>2</v>
      </c>
      <c r="BT74" s="188">
        <v>2</v>
      </c>
      <c r="BU74" s="98" t="s">
        <v>542</v>
      </c>
      <c r="BV74" s="192">
        <v>13</v>
      </c>
      <c r="BW74" s="421"/>
      <c r="BX74" s="421"/>
      <c r="BY74" s="421"/>
      <c r="BZ74" s="421"/>
    </row>
    <row r="75" spans="1:78" ht="12" customHeight="1">
      <c r="A75" s="6"/>
      <c r="B75" s="6"/>
      <c r="C75" s="6"/>
      <c r="D75" s="6"/>
      <c r="E75" s="6"/>
      <c r="F75" s="6"/>
      <c r="G75" s="6"/>
      <c r="V75" s="7"/>
      <c r="W75" s="87"/>
      <c r="X75" s="48"/>
      <c r="Y75" s="51"/>
      <c r="Z75" s="51"/>
      <c r="AA75" s="51"/>
      <c r="AC75" s="7"/>
      <c r="AD75" s="87"/>
      <c r="AE75" s="48"/>
      <c r="AF75" s="51"/>
      <c r="AG75" s="51"/>
      <c r="AH75" s="51"/>
      <c r="AJ75" s="103"/>
      <c r="AK75" s="49"/>
      <c r="AL75" s="50"/>
      <c r="AM75" s="50"/>
      <c r="AN75" s="50"/>
      <c r="AO75" s="50"/>
      <c r="AQ75" s="103"/>
      <c r="AR75" s="49"/>
      <c r="AS75" s="50"/>
      <c r="AT75" s="50"/>
      <c r="AU75" s="50"/>
      <c r="AV75" s="50"/>
      <c r="AW75" s="103"/>
      <c r="AX75" s="193"/>
      <c r="AY75" s="190"/>
      <c r="AZ75" s="190"/>
      <c r="BA75" s="190"/>
      <c r="BB75" s="190"/>
      <c r="BC75" s="103"/>
      <c r="BD75" s="193"/>
      <c r="BE75" s="190"/>
      <c r="BF75" s="190"/>
      <c r="BG75" s="190"/>
      <c r="BH75" s="190"/>
      <c r="BI75" s="103"/>
      <c r="BJ75" s="193"/>
      <c r="BK75" s="190"/>
      <c r="BL75" s="190"/>
      <c r="BM75" s="190"/>
      <c r="BN75" s="190"/>
      <c r="BO75" s="103"/>
      <c r="BP75" s="193"/>
      <c r="BQ75" s="190"/>
      <c r="BR75" s="190"/>
      <c r="BS75" s="190"/>
      <c r="BT75" s="190"/>
      <c r="BU75" s="103"/>
      <c r="BV75" s="193"/>
      <c r="BW75" s="190"/>
      <c r="BX75" s="190"/>
      <c r="BY75" s="190"/>
      <c r="BZ75" s="190"/>
    </row>
    <row r="76" spans="1:74" ht="13.5">
      <c r="A76" s="6"/>
      <c r="B76" s="6"/>
      <c r="C76" s="6"/>
      <c r="D76" s="6"/>
      <c r="E76" s="6"/>
      <c r="F76" s="6"/>
      <c r="G76" s="6"/>
      <c r="V76" s="390" t="s">
        <v>269</v>
      </c>
      <c r="W76" s="390"/>
      <c r="AC76" s="390" t="s">
        <v>269</v>
      </c>
      <c r="AD76" s="390"/>
      <c r="AJ76" s="390" t="s">
        <v>269</v>
      </c>
      <c r="AK76" s="390"/>
      <c r="AQ76" s="390" t="s">
        <v>269</v>
      </c>
      <c r="AR76" s="390"/>
      <c r="AW76" s="390" t="s">
        <v>269</v>
      </c>
      <c r="AX76" s="390"/>
      <c r="BC76" s="390" t="s">
        <v>269</v>
      </c>
      <c r="BD76" s="390"/>
      <c r="BI76" s="390" t="s">
        <v>269</v>
      </c>
      <c r="BJ76" s="390"/>
      <c r="BO76" s="390" t="s">
        <v>269</v>
      </c>
      <c r="BP76" s="390"/>
      <c r="BU76" s="390" t="s">
        <v>269</v>
      </c>
      <c r="BV76" s="390"/>
    </row>
    <row r="77" spans="1:78" ht="13.5">
      <c r="A77" s="6"/>
      <c r="B77" s="6"/>
      <c r="C77" s="6"/>
      <c r="D77" s="6"/>
      <c r="E77" s="6"/>
      <c r="F77" s="6"/>
      <c r="G77" s="6"/>
      <c r="V77" s="422" t="s">
        <v>339</v>
      </c>
      <c r="W77" s="420"/>
      <c r="X77" s="420"/>
      <c r="Y77" s="420"/>
      <c r="Z77" s="420"/>
      <c r="AA77" s="420"/>
      <c r="AC77" s="420" t="s">
        <v>525</v>
      </c>
      <c r="AD77" s="420"/>
      <c r="AE77" s="420"/>
      <c r="AF77" s="420"/>
      <c r="AG77" s="420"/>
      <c r="AH77" s="420"/>
      <c r="AJ77" s="420" t="s">
        <v>525</v>
      </c>
      <c r="AK77" s="420"/>
      <c r="AL77" s="420"/>
      <c r="AM77" s="420"/>
      <c r="AN77" s="420"/>
      <c r="AO77" s="420"/>
      <c r="AQ77" s="420" t="s">
        <v>525</v>
      </c>
      <c r="AR77" s="420"/>
      <c r="AS77" s="420"/>
      <c r="AT77" s="420"/>
      <c r="AU77" s="420"/>
      <c r="AV77" s="420"/>
      <c r="AW77" s="420" t="s">
        <v>525</v>
      </c>
      <c r="AX77" s="420"/>
      <c r="AY77" s="420"/>
      <c r="AZ77" s="420"/>
      <c r="BA77" s="420"/>
      <c r="BB77" s="420"/>
      <c r="BC77" s="420" t="s">
        <v>525</v>
      </c>
      <c r="BD77" s="420"/>
      <c r="BE77" s="420"/>
      <c r="BF77" s="420"/>
      <c r="BG77" s="420"/>
      <c r="BH77" s="420"/>
      <c r="BI77" s="420" t="s">
        <v>525</v>
      </c>
      <c r="BJ77" s="420"/>
      <c r="BK77" s="420"/>
      <c r="BL77" s="420"/>
      <c r="BM77" s="420"/>
      <c r="BN77" s="420"/>
      <c r="BO77" s="420" t="s">
        <v>525</v>
      </c>
      <c r="BP77" s="420"/>
      <c r="BQ77" s="420"/>
      <c r="BR77" s="420"/>
      <c r="BS77" s="420"/>
      <c r="BT77" s="420"/>
      <c r="BU77" s="420" t="s">
        <v>525</v>
      </c>
      <c r="BV77" s="420"/>
      <c r="BW77" s="420"/>
      <c r="BX77" s="420"/>
      <c r="BY77" s="420"/>
      <c r="BZ77" s="420"/>
    </row>
    <row r="78" spans="1:7" ht="13.5">
      <c r="A78" s="6"/>
      <c r="B78" s="6"/>
      <c r="C78" s="6"/>
      <c r="D78" s="6"/>
      <c r="E78" s="6"/>
      <c r="F78" s="6"/>
      <c r="G78" s="6"/>
    </row>
    <row r="79" spans="1:7" ht="13.5">
      <c r="A79" s="6"/>
      <c r="B79" s="6"/>
      <c r="C79" s="6"/>
      <c r="D79" s="6"/>
      <c r="E79" s="6"/>
      <c r="F79" s="6"/>
      <c r="G79" s="6"/>
    </row>
    <row r="80" spans="1:7" ht="13.5">
      <c r="A80" s="6"/>
      <c r="B80" s="6"/>
      <c r="C80" s="6"/>
      <c r="D80" s="6"/>
      <c r="E80" s="6"/>
      <c r="F80" s="6"/>
      <c r="G80" s="6"/>
    </row>
    <row r="81" spans="1:7" ht="13.5">
      <c r="A81" s="6"/>
      <c r="B81" s="6"/>
      <c r="C81" s="6"/>
      <c r="D81" s="6"/>
      <c r="E81" s="6"/>
      <c r="F81" s="6"/>
      <c r="G81" s="6"/>
    </row>
    <row r="82" spans="1:7" ht="13.5">
      <c r="A82" s="6"/>
      <c r="B82" s="6"/>
      <c r="C82" s="6"/>
      <c r="D82" s="6"/>
      <c r="E82" s="6"/>
      <c r="F82" s="6"/>
      <c r="G82" s="6"/>
    </row>
    <row r="83" spans="1:7" ht="13.5">
      <c r="A83" s="6"/>
      <c r="B83" s="6"/>
      <c r="C83" s="6"/>
      <c r="D83" s="6"/>
      <c r="E83" s="6"/>
      <c r="F83" s="6"/>
      <c r="G83" s="6"/>
    </row>
    <row r="84" spans="1:7" ht="13.5">
      <c r="A84" s="6"/>
      <c r="B84" s="6"/>
      <c r="C84" s="6"/>
      <c r="D84" s="6"/>
      <c r="E84" s="6"/>
      <c r="F84" s="6"/>
      <c r="G84" s="6"/>
    </row>
    <row r="85" spans="1:7" ht="13.5">
      <c r="A85" s="6"/>
      <c r="B85" s="6"/>
      <c r="C85" s="6"/>
      <c r="D85" s="6"/>
      <c r="E85" s="6"/>
      <c r="F85" s="6"/>
      <c r="G85" s="6"/>
    </row>
    <row r="86" spans="1:7" ht="13.5">
      <c r="A86" s="6"/>
      <c r="B86" s="6"/>
      <c r="C86" s="6"/>
      <c r="D86" s="6"/>
      <c r="E86" s="6"/>
      <c r="F86" s="6"/>
      <c r="G86" s="6"/>
    </row>
    <row r="87" spans="1:7" ht="13.5">
      <c r="A87" s="6"/>
      <c r="B87" s="6"/>
      <c r="C87" s="6"/>
      <c r="D87" s="6"/>
      <c r="E87" s="6"/>
      <c r="F87" s="6"/>
      <c r="G87" s="6"/>
    </row>
    <row r="88" spans="1:7" ht="13.5">
      <c r="A88" s="6"/>
      <c r="B88" s="6"/>
      <c r="C88" s="6"/>
      <c r="D88" s="6"/>
      <c r="E88" s="6"/>
      <c r="F88" s="6"/>
      <c r="G88" s="6"/>
    </row>
    <row r="89" spans="1:7" ht="13.5">
      <c r="A89" s="6"/>
      <c r="B89" s="6"/>
      <c r="C89" s="6"/>
      <c r="D89" s="6"/>
      <c r="E89" s="6"/>
      <c r="F89" s="6"/>
      <c r="G89" s="6"/>
    </row>
    <row r="90" spans="1:7" ht="13.5">
      <c r="A90" s="6"/>
      <c r="B90" s="6"/>
      <c r="C90" s="6"/>
      <c r="D90" s="6"/>
      <c r="E90" s="6"/>
      <c r="F90" s="6"/>
      <c r="G90" s="6"/>
    </row>
    <row r="91" spans="1:7" ht="13.5">
      <c r="A91" s="6"/>
      <c r="B91" s="6"/>
      <c r="C91" s="6"/>
      <c r="D91" s="6"/>
      <c r="E91" s="6"/>
      <c r="F91" s="6"/>
      <c r="G91" s="6"/>
    </row>
    <row r="92" spans="1:7" ht="13.5">
      <c r="A92" s="6"/>
      <c r="B92" s="6"/>
      <c r="C92" s="6"/>
      <c r="D92" s="6"/>
      <c r="E92" s="6"/>
      <c r="F92" s="6"/>
      <c r="G92" s="6"/>
    </row>
    <row r="93" spans="1:7" ht="13.5">
      <c r="A93" s="6"/>
      <c r="B93" s="6"/>
      <c r="C93" s="6"/>
      <c r="D93" s="6"/>
      <c r="E93" s="6"/>
      <c r="F93" s="6"/>
      <c r="G93" s="6"/>
    </row>
    <row r="94" spans="1:7" ht="13.5">
      <c r="A94" s="6"/>
      <c r="B94" s="6"/>
      <c r="C94" s="6"/>
      <c r="D94" s="6"/>
      <c r="E94" s="6"/>
      <c r="F94" s="6"/>
      <c r="G94" s="6"/>
    </row>
    <row r="95" spans="1:7" ht="13.5">
      <c r="A95" s="6"/>
      <c r="B95" s="6"/>
      <c r="C95" s="6"/>
      <c r="D95" s="6"/>
      <c r="E95" s="6"/>
      <c r="F95" s="6"/>
      <c r="G95" s="6"/>
    </row>
    <row r="96" spans="1:7" ht="13.5">
      <c r="A96" s="6"/>
      <c r="B96" s="6"/>
      <c r="C96" s="6"/>
      <c r="D96" s="6"/>
      <c r="E96" s="6"/>
      <c r="F96" s="6"/>
      <c r="G96" s="6"/>
    </row>
    <row r="97" spans="1:7" ht="13.5">
      <c r="A97" s="6"/>
      <c r="B97" s="6"/>
      <c r="C97" s="6"/>
      <c r="D97" s="6"/>
      <c r="E97" s="6"/>
      <c r="F97" s="6"/>
      <c r="G97" s="6"/>
    </row>
    <row r="98" spans="1:7" ht="13.5">
      <c r="A98" s="6"/>
      <c r="B98" s="6"/>
      <c r="C98" s="6"/>
      <c r="D98" s="6"/>
      <c r="E98" s="6"/>
      <c r="F98" s="6"/>
      <c r="G98" s="6"/>
    </row>
    <row r="99" spans="1:7" ht="13.5">
      <c r="A99" s="6"/>
      <c r="B99" s="6"/>
      <c r="C99" s="6"/>
      <c r="D99" s="6"/>
      <c r="E99" s="6"/>
      <c r="F99" s="6"/>
      <c r="G99" s="6"/>
    </row>
    <row r="100" spans="1:7" ht="13.5">
      <c r="A100" s="6"/>
      <c r="B100" s="6"/>
      <c r="C100" s="6"/>
      <c r="D100" s="6"/>
      <c r="E100" s="6"/>
      <c r="F100" s="6"/>
      <c r="G100" s="6"/>
    </row>
    <row r="101" spans="1:7" ht="13.5">
      <c r="A101" s="6"/>
      <c r="B101" s="6"/>
      <c r="C101" s="6"/>
      <c r="D101" s="6"/>
      <c r="E101" s="6"/>
      <c r="F101" s="6"/>
      <c r="G101" s="6"/>
    </row>
    <row r="102" spans="1:7" ht="13.5">
      <c r="A102" s="6"/>
      <c r="B102" s="6"/>
      <c r="C102" s="6"/>
      <c r="D102" s="6"/>
      <c r="E102" s="6"/>
      <c r="F102" s="6"/>
      <c r="G102" s="6"/>
    </row>
    <row r="103" spans="1:7" ht="13.5">
      <c r="A103" s="6"/>
      <c r="B103" s="6"/>
      <c r="C103" s="6"/>
      <c r="D103" s="6"/>
      <c r="E103" s="6"/>
      <c r="F103" s="6"/>
      <c r="G103" s="6"/>
    </row>
    <row r="104" spans="1:7" ht="13.5">
      <c r="A104" s="6"/>
      <c r="B104" s="6"/>
      <c r="C104" s="6"/>
      <c r="D104" s="6"/>
      <c r="E104" s="6"/>
      <c r="F104" s="6"/>
      <c r="G104" s="6"/>
    </row>
    <row r="105" spans="1:7" ht="13.5">
      <c r="A105" s="6"/>
      <c r="B105" s="6"/>
      <c r="C105" s="6"/>
      <c r="D105" s="6"/>
      <c r="E105" s="6"/>
      <c r="F105" s="6"/>
      <c r="G105" s="6"/>
    </row>
    <row r="106" spans="1:7" ht="13.5">
      <c r="A106" s="6"/>
      <c r="B106" s="6"/>
      <c r="C106" s="6"/>
      <c r="D106" s="6"/>
      <c r="E106" s="6"/>
      <c r="F106" s="6"/>
      <c r="G106" s="6"/>
    </row>
    <row r="107" spans="1:7" ht="13.5">
      <c r="A107" s="6"/>
      <c r="B107" s="6"/>
      <c r="C107" s="6"/>
      <c r="D107" s="6"/>
      <c r="E107" s="6"/>
      <c r="F107" s="6"/>
      <c r="G107" s="6"/>
    </row>
    <row r="108" spans="1:7" ht="13.5">
      <c r="A108" s="6"/>
      <c r="B108" s="6"/>
      <c r="C108" s="6"/>
      <c r="D108" s="6"/>
      <c r="E108" s="6"/>
      <c r="F108" s="6"/>
      <c r="G108" s="6"/>
    </row>
    <row r="109" spans="1:7" ht="13.5">
      <c r="A109" s="6"/>
      <c r="B109" s="6"/>
      <c r="C109" s="6"/>
      <c r="D109" s="6"/>
      <c r="E109" s="6"/>
      <c r="F109" s="6"/>
      <c r="G109" s="6"/>
    </row>
    <row r="110" spans="1:7" ht="13.5">
      <c r="A110" s="6"/>
      <c r="B110" s="6"/>
      <c r="C110" s="6"/>
      <c r="D110" s="6"/>
      <c r="E110" s="6"/>
      <c r="F110" s="6"/>
      <c r="G110" s="6"/>
    </row>
    <row r="111" spans="1:7" ht="13.5">
      <c r="A111" s="6"/>
      <c r="B111" s="6"/>
      <c r="C111" s="6"/>
      <c r="D111" s="6"/>
      <c r="E111" s="6"/>
      <c r="F111" s="6"/>
      <c r="G111" s="6"/>
    </row>
    <row r="112" spans="1:7" ht="13.5">
      <c r="A112" s="6"/>
      <c r="B112" s="6"/>
      <c r="C112" s="6"/>
      <c r="D112" s="6"/>
      <c r="E112" s="6"/>
      <c r="F112" s="6"/>
      <c r="G112" s="6"/>
    </row>
    <row r="113" spans="1:7" ht="13.5">
      <c r="A113" s="6"/>
      <c r="B113" s="6"/>
      <c r="C113" s="6"/>
      <c r="D113" s="6"/>
      <c r="E113" s="6"/>
      <c r="F113" s="6"/>
      <c r="G113" s="6"/>
    </row>
    <row r="114" spans="1:7" ht="13.5">
      <c r="A114" s="6"/>
      <c r="B114" s="6"/>
      <c r="C114" s="6"/>
      <c r="D114" s="6"/>
      <c r="E114" s="6"/>
      <c r="F114" s="6"/>
      <c r="G114" s="6"/>
    </row>
    <row r="115" spans="1:7" ht="13.5">
      <c r="A115" s="6"/>
      <c r="B115" s="6"/>
      <c r="C115" s="6"/>
      <c r="D115" s="6"/>
      <c r="E115" s="6"/>
      <c r="F115" s="6"/>
      <c r="G115" s="6"/>
    </row>
    <row r="116" spans="1:7" ht="13.5">
      <c r="A116" s="6"/>
      <c r="B116" s="6"/>
      <c r="C116" s="6"/>
      <c r="D116" s="6"/>
      <c r="E116" s="6"/>
      <c r="F116" s="6"/>
      <c r="G116" s="6"/>
    </row>
    <row r="117" spans="1:7" ht="13.5">
      <c r="A117" s="6"/>
      <c r="B117" s="6"/>
      <c r="C117" s="6"/>
      <c r="D117" s="6"/>
      <c r="E117" s="6"/>
      <c r="F117" s="6"/>
      <c r="G117" s="6"/>
    </row>
    <row r="118" spans="1:7" ht="13.5">
      <c r="A118" s="6"/>
      <c r="B118" s="6"/>
      <c r="C118" s="6"/>
      <c r="D118" s="6"/>
      <c r="E118" s="6"/>
      <c r="F118" s="6"/>
      <c r="G118" s="6"/>
    </row>
    <row r="119" spans="1:7" ht="13.5">
      <c r="A119" s="6"/>
      <c r="B119" s="6"/>
      <c r="C119" s="6"/>
      <c r="D119" s="6"/>
      <c r="E119" s="6"/>
      <c r="F119" s="6"/>
      <c r="G119" s="6"/>
    </row>
    <row r="120" spans="1:7" ht="13.5">
      <c r="A120" s="6"/>
      <c r="B120" s="6"/>
      <c r="C120" s="6"/>
      <c r="D120" s="6"/>
      <c r="E120" s="6"/>
      <c r="F120" s="6"/>
      <c r="G120" s="6"/>
    </row>
    <row r="121" spans="1:7" ht="13.5">
      <c r="A121" s="6"/>
      <c r="B121" s="6"/>
      <c r="C121" s="6"/>
      <c r="D121" s="6"/>
      <c r="E121" s="6"/>
      <c r="F121" s="6"/>
      <c r="G121" s="6"/>
    </row>
    <row r="122" spans="1:7" ht="13.5">
      <c r="A122" s="6"/>
      <c r="B122" s="6"/>
      <c r="C122" s="6"/>
      <c r="D122" s="6"/>
      <c r="E122" s="6"/>
      <c r="F122" s="6"/>
      <c r="G122" s="6"/>
    </row>
    <row r="123" spans="1:7" ht="13.5">
      <c r="A123" s="6"/>
      <c r="B123" s="6"/>
      <c r="C123" s="6"/>
      <c r="D123" s="6"/>
      <c r="E123" s="6"/>
      <c r="F123" s="6"/>
      <c r="G123" s="6"/>
    </row>
    <row r="124" spans="1:7" ht="13.5">
      <c r="A124" s="6"/>
      <c r="B124" s="6"/>
      <c r="C124" s="6"/>
      <c r="D124" s="6"/>
      <c r="E124" s="6"/>
      <c r="F124" s="6"/>
      <c r="G124" s="6"/>
    </row>
    <row r="125" spans="1:7" ht="13.5">
      <c r="A125" s="6"/>
      <c r="B125" s="6"/>
      <c r="C125" s="6"/>
      <c r="D125" s="6"/>
      <c r="E125" s="6"/>
      <c r="F125" s="6"/>
      <c r="G125" s="6"/>
    </row>
    <row r="126" spans="1:7" ht="13.5">
      <c r="A126" s="6"/>
      <c r="B126" s="6"/>
      <c r="C126" s="6"/>
      <c r="D126" s="6"/>
      <c r="E126" s="6"/>
      <c r="F126" s="6"/>
      <c r="G126" s="6"/>
    </row>
    <row r="127" spans="1:7" ht="13.5">
      <c r="A127" s="6"/>
      <c r="B127" s="6"/>
      <c r="C127" s="6"/>
      <c r="D127" s="6"/>
      <c r="E127" s="6"/>
      <c r="F127" s="6"/>
      <c r="G127" s="6"/>
    </row>
    <row r="128" spans="1:7" ht="13.5">
      <c r="A128" s="6"/>
      <c r="B128" s="6"/>
      <c r="C128" s="6"/>
      <c r="D128" s="6"/>
      <c r="E128" s="6"/>
      <c r="F128" s="6"/>
      <c r="G128" s="6"/>
    </row>
    <row r="129" spans="1:7" ht="13.5">
      <c r="A129" s="6"/>
      <c r="B129" s="6"/>
      <c r="C129" s="6"/>
      <c r="D129" s="6"/>
      <c r="E129" s="6"/>
      <c r="F129" s="6"/>
      <c r="G129" s="6"/>
    </row>
    <row r="130" spans="1:7" ht="13.5">
      <c r="A130" s="6"/>
      <c r="B130" s="6"/>
      <c r="C130" s="6"/>
      <c r="D130" s="6"/>
      <c r="E130" s="6"/>
      <c r="F130" s="6"/>
      <c r="G130" s="6"/>
    </row>
    <row r="131" spans="1:7" ht="13.5">
      <c r="A131" s="6"/>
      <c r="B131" s="6"/>
      <c r="C131" s="6"/>
      <c r="D131" s="6"/>
      <c r="E131" s="6"/>
      <c r="F131" s="6"/>
      <c r="G131" s="6"/>
    </row>
    <row r="132" spans="1:7" ht="13.5">
      <c r="A132" s="6"/>
      <c r="B132" s="6"/>
      <c r="C132" s="6"/>
      <c r="D132" s="6"/>
      <c r="E132" s="6"/>
      <c r="F132" s="6"/>
      <c r="G132" s="6"/>
    </row>
    <row r="133" spans="1:7" ht="13.5">
      <c r="A133" s="6"/>
      <c r="B133" s="6"/>
      <c r="C133" s="6"/>
      <c r="D133" s="6"/>
      <c r="E133" s="6"/>
      <c r="F133" s="6"/>
      <c r="G133" s="6"/>
    </row>
    <row r="134" spans="1:7" ht="13.5">
      <c r="A134" s="6"/>
      <c r="B134" s="6"/>
      <c r="C134" s="6"/>
      <c r="D134" s="6"/>
      <c r="E134" s="6"/>
      <c r="F134" s="6"/>
      <c r="G134" s="6"/>
    </row>
    <row r="135" spans="1:7" ht="13.5">
      <c r="A135" s="6"/>
      <c r="B135" s="6"/>
      <c r="C135" s="6"/>
      <c r="D135" s="6"/>
      <c r="E135" s="6"/>
      <c r="F135" s="6"/>
      <c r="G135" s="6"/>
    </row>
    <row r="136" spans="1:7" ht="13.5">
      <c r="A136" s="6"/>
      <c r="B136" s="6"/>
      <c r="C136" s="6"/>
      <c r="D136" s="6"/>
      <c r="E136" s="6"/>
      <c r="F136" s="6"/>
      <c r="G136" s="6"/>
    </row>
    <row r="137" spans="1:7" ht="13.5">
      <c r="A137" s="6"/>
      <c r="B137" s="6"/>
      <c r="C137" s="6"/>
      <c r="D137" s="6"/>
      <c r="E137" s="6"/>
      <c r="F137" s="6"/>
      <c r="G137" s="6"/>
    </row>
    <row r="138" spans="1:7" ht="13.5">
      <c r="A138" s="6"/>
      <c r="B138" s="6"/>
      <c r="C138" s="6"/>
      <c r="D138" s="6"/>
      <c r="E138" s="6"/>
      <c r="F138" s="6"/>
      <c r="G138" s="6"/>
    </row>
    <row r="139" spans="1:7" ht="13.5">
      <c r="A139" s="6"/>
      <c r="B139" s="6"/>
      <c r="C139" s="6"/>
      <c r="D139" s="6"/>
      <c r="E139" s="6"/>
      <c r="F139" s="6"/>
      <c r="G139" s="6"/>
    </row>
    <row r="140" spans="1:7" ht="13.5">
      <c r="A140" s="6"/>
      <c r="B140" s="6"/>
      <c r="C140" s="6"/>
      <c r="D140" s="6"/>
      <c r="E140" s="6"/>
      <c r="F140" s="6"/>
      <c r="G140" s="6"/>
    </row>
    <row r="141" spans="1:7" ht="13.5">
      <c r="A141" s="6"/>
      <c r="B141" s="6"/>
      <c r="C141" s="6"/>
      <c r="D141" s="6"/>
      <c r="E141" s="6"/>
      <c r="F141" s="6"/>
      <c r="G141" s="6"/>
    </row>
    <row r="142" spans="1:7" ht="13.5">
      <c r="A142" s="6"/>
      <c r="B142" s="6"/>
      <c r="C142" s="6"/>
      <c r="D142" s="6"/>
      <c r="E142" s="6"/>
      <c r="F142" s="6"/>
      <c r="G142" s="6"/>
    </row>
    <row r="143" spans="1:7" ht="13.5">
      <c r="A143" s="6"/>
      <c r="B143" s="6"/>
      <c r="C143" s="6"/>
      <c r="D143" s="6"/>
      <c r="E143" s="6"/>
      <c r="F143" s="6"/>
      <c r="G143" s="6"/>
    </row>
    <row r="144" spans="1:7" ht="13.5">
      <c r="A144" s="6"/>
      <c r="B144" s="6"/>
      <c r="C144" s="6"/>
      <c r="D144" s="6"/>
      <c r="E144" s="6"/>
      <c r="F144" s="6"/>
      <c r="G144" s="6"/>
    </row>
    <row r="145" spans="1:7" ht="13.5">
      <c r="A145" s="80"/>
      <c r="B145" s="6"/>
      <c r="C145" s="6"/>
      <c r="D145" s="6"/>
      <c r="E145" s="6"/>
      <c r="F145" s="6"/>
      <c r="G145" s="6"/>
    </row>
    <row r="146" spans="1:7" ht="13.5">
      <c r="A146" s="6"/>
      <c r="B146" s="6"/>
      <c r="C146" s="6"/>
      <c r="D146" s="6"/>
      <c r="E146" s="6"/>
      <c r="F146" s="6"/>
      <c r="G146" s="6"/>
    </row>
    <row r="147" spans="1:7" ht="13.5">
      <c r="A147" s="6"/>
      <c r="B147" s="6"/>
      <c r="C147" s="6"/>
      <c r="D147" s="6"/>
      <c r="E147" s="6"/>
      <c r="F147" s="6"/>
      <c r="G147" s="6"/>
    </row>
    <row r="148" spans="1:7" ht="13.5">
      <c r="A148" s="6"/>
      <c r="B148" s="6"/>
      <c r="C148" s="6"/>
      <c r="D148" s="6"/>
      <c r="E148" s="6"/>
      <c r="F148" s="6"/>
      <c r="G148" s="6"/>
    </row>
    <row r="149" spans="1:7" ht="13.5">
      <c r="A149" s="6"/>
      <c r="B149" s="6"/>
      <c r="C149" s="6"/>
      <c r="D149" s="6"/>
      <c r="E149" s="6"/>
      <c r="F149" s="6"/>
      <c r="G149" s="6"/>
    </row>
    <row r="150" spans="1:7" ht="13.5">
      <c r="A150" s="6"/>
      <c r="B150" s="6"/>
      <c r="C150" s="6"/>
      <c r="D150" s="6"/>
      <c r="E150" s="6"/>
      <c r="F150" s="6"/>
      <c r="G150" s="6"/>
    </row>
    <row r="151" spans="1:7" ht="13.5">
      <c r="A151" s="6"/>
      <c r="B151" s="6"/>
      <c r="C151" s="6"/>
      <c r="D151" s="6"/>
      <c r="E151" s="6"/>
      <c r="F151" s="6"/>
      <c r="G151" s="6"/>
    </row>
    <row r="152" spans="1:7" ht="13.5">
      <c r="A152" s="6"/>
      <c r="B152" s="6"/>
      <c r="C152" s="6"/>
      <c r="D152" s="6"/>
      <c r="E152" s="6"/>
      <c r="F152" s="6"/>
      <c r="G152" s="6"/>
    </row>
    <row r="153" spans="1:7" ht="13.5">
      <c r="A153" s="6"/>
      <c r="B153" s="6"/>
      <c r="C153" s="6"/>
      <c r="D153" s="6"/>
      <c r="E153" s="6"/>
      <c r="F153" s="6"/>
      <c r="G153" s="6"/>
    </row>
    <row r="154" spans="1:7" ht="13.5">
      <c r="A154" s="6"/>
      <c r="B154" s="6"/>
      <c r="C154" s="6"/>
      <c r="D154" s="6"/>
      <c r="E154" s="6"/>
      <c r="F154" s="6"/>
      <c r="G154" s="6"/>
    </row>
    <row r="155" spans="1:7" ht="13.5">
      <c r="A155" s="6"/>
      <c r="B155" s="6"/>
      <c r="C155" s="6"/>
      <c r="D155" s="6"/>
      <c r="E155" s="6"/>
      <c r="F155" s="6"/>
      <c r="G155" s="6"/>
    </row>
    <row r="156" spans="1:7" ht="13.5">
      <c r="A156" s="6"/>
      <c r="B156" s="6"/>
      <c r="C156" s="6"/>
      <c r="D156" s="6"/>
      <c r="E156" s="6"/>
      <c r="F156" s="6"/>
      <c r="G156" s="6"/>
    </row>
    <row r="157" spans="1:7" ht="13.5">
      <c r="A157" s="6"/>
      <c r="B157" s="6"/>
      <c r="C157" s="6"/>
      <c r="D157" s="6"/>
      <c r="E157" s="6"/>
      <c r="F157" s="6"/>
      <c r="G157" s="6"/>
    </row>
    <row r="158" spans="1:7" ht="13.5">
      <c r="A158" s="6"/>
      <c r="B158" s="6"/>
      <c r="C158" s="6"/>
      <c r="D158" s="6"/>
      <c r="E158" s="6"/>
      <c r="F158" s="6"/>
      <c r="G158" s="6"/>
    </row>
    <row r="159" spans="1:7" ht="13.5">
      <c r="A159" s="6"/>
      <c r="B159" s="6"/>
      <c r="C159" s="6"/>
      <c r="D159" s="6"/>
      <c r="E159" s="6"/>
      <c r="F159" s="6"/>
      <c r="G159" s="6"/>
    </row>
    <row r="160" spans="1:7" ht="13.5">
      <c r="A160" s="6"/>
      <c r="B160" s="6"/>
      <c r="C160" s="6"/>
      <c r="D160" s="6"/>
      <c r="E160" s="6"/>
      <c r="F160" s="6"/>
      <c r="G160" s="6"/>
    </row>
    <row r="161" spans="1:7" ht="13.5">
      <c r="A161" s="6"/>
      <c r="B161" s="6"/>
      <c r="C161" s="6"/>
      <c r="D161" s="6"/>
      <c r="E161" s="6"/>
      <c r="F161" s="6"/>
      <c r="G161" s="6"/>
    </row>
    <row r="162" spans="1:7" ht="13.5">
      <c r="A162" s="6"/>
      <c r="B162" s="6"/>
      <c r="C162" s="6"/>
      <c r="D162" s="6"/>
      <c r="E162" s="6"/>
      <c r="F162" s="6"/>
      <c r="G162" s="6"/>
    </row>
    <row r="163" spans="1:7" ht="13.5">
      <c r="A163" s="6"/>
      <c r="B163" s="6"/>
      <c r="C163" s="6"/>
      <c r="D163" s="6"/>
      <c r="E163" s="6"/>
      <c r="F163" s="6"/>
      <c r="G163" s="6"/>
    </row>
    <row r="164" spans="1:7" ht="13.5">
      <c r="A164" s="6"/>
      <c r="B164" s="6"/>
      <c r="C164" s="6"/>
      <c r="D164" s="6"/>
      <c r="E164" s="6"/>
      <c r="F164" s="6"/>
      <c r="G164" s="6"/>
    </row>
    <row r="165" spans="1:7" ht="13.5">
      <c r="A165" s="6"/>
      <c r="B165" s="6"/>
      <c r="C165" s="6"/>
      <c r="D165" s="6"/>
      <c r="E165" s="6"/>
      <c r="F165" s="6"/>
      <c r="G165" s="6"/>
    </row>
    <row r="166" spans="1:7" ht="13.5">
      <c r="A166" s="6"/>
      <c r="B166" s="6"/>
      <c r="C166" s="6"/>
      <c r="D166" s="6"/>
      <c r="E166" s="6"/>
      <c r="F166" s="6"/>
      <c r="G166" s="6"/>
    </row>
    <row r="167" spans="1:7" ht="13.5">
      <c r="A167" s="6"/>
      <c r="B167" s="6"/>
      <c r="C167" s="6"/>
      <c r="D167" s="6"/>
      <c r="E167" s="6"/>
      <c r="F167" s="6"/>
      <c r="G167" s="6"/>
    </row>
    <row r="168" spans="1:7" ht="13.5">
      <c r="A168" s="6"/>
      <c r="B168" s="6"/>
      <c r="C168" s="6"/>
      <c r="D168" s="6"/>
      <c r="E168" s="6"/>
      <c r="F168" s="6"/>
      <c r="G168" s="6"/>
    </row>
    <row r="169" spans="1:7" ht="13.5">
      <c r="A169" s="6"/>
      <c r="B169" s="6"/>
      <c r="C169" s="6"/>
      <c r="D169" s="6"/>
      <c r="E169" s="6"/>
      <c r="F169" s="6"/>
      <c r="G169" s="6"/>
    </row>
    <row r="170" spans="1:7" ht="13.5">
      <c r="A170" s="6"/>
      <c r="B170" s="6"/>
      <c r="C170" s="6"/>
      <c r="D170" s="6"/>
      <c r="E170" s="6"/>
      <c r="F170" s="6"/>
      <c r="G170" s="6"/>
    </row>
    <row r="171" spans="1:7" ht="13.5">
      <c r="A171" s="6"/>
      <c r="B171" s="6"/>
      <c r="C171" s="6"/>
      <c r="D171" s="6"/>
      <c r="E171" s="6"/>
      <c r="F171" s="6"/>
      <c r="G171" s="6"/>
    </row>
    <row r="172" spans="1:7" ht="13.5">
      <c r="A172" s="6"/>
      <c r="B172" s="6"/>
      <c r="C172" s="6"/>
      <c r="D172" s="6"/>
      <c r="E172" s="6"/>
      <c r="F172" s="6"/>
      <c r="G172" s="6"/>
    </row>
    <row r="173" spans="1:7" ht="13.5">
      <c r="A173" s="6"/>
      <c r="B173" s="6"/>
      <c r="C173" s="6"/>
      <c r="D173" s="6"/>
      <c r="E173" s="6"/>
      <c r="F173" s="6"/>
      <c r="G173" s="6"/>
    </row>
    <row r="174" spans="1:7" ht="13.5">
      <c r="A174" s="6"/>
      <c r="B174" s="6"/>
      <c r="C174" s="6"/>
      <c r="D174" s="6"/>
      <c r="E174" s="6"/>
      <c r="F174" s="6"/>
      <c r="G174" s="6"/>
    </row>
    <row r="175" spans="1:7" ht="13.5">
      <c r="A175" s="6"/>
      <c r="B175" s="6"/>
      <c r="C175" s="6"/>
      <c r="D175" s="6"/>
      <c r="E175" s="6"/>
      <c r="F175" s="6"/>
      <c r="G175" s="6"/>
    </row>
    <row r="176" spans="1:7" ht="13.5">
      <c r="A176" s="6"/>
      <c r="B176" s="6"/>
      <c r="C176" s="6"/>
      <c r="D176" s="6"/>
      <c r="E176" s="6"/>
      <c r="F176" s="6"/>
      <c r="G176" s="6"/>
    </row>
    <row r="177" spans="1:7" ht="13.5">
      <c r="A177" s="6"/>
      <c r="B177" s="6"/>
      <c r="C177" s="6"/>
      <c r="D177" s="6"/>
      <c r="E177" s="6"/>
      <c r="F177" s="6"/>
      <c r="G177" s="6"/>
    </row>
    <row r="178" spans="1:7" ht="13.5">
      <c r="A178" s="6"/>
      <c r="B178" s="6"/>
      <c r="C178" s="6"/>
      <c r="D178" s="6"/>
      <c r="E178" s="6"/>
      <c r="F178" s="6"/>
      <c r="G178" s="6"/>
    </row>
    <row r="179" spans="1:7" ht="13.5">
      <c r="A179" s="6"/>
      <c r="B179" s="6"/>
      <c r="C179" s="6"/>
      <c r="D179" s="6"/>
      <c r="E179" s="6"/>
      <c r="F179" s="6"/>
      <c r="G179" s="6"/>
    </row>
    <row r="180" spans="1:7" ht="13.5">
      <c r="A180" s="6"/>
      <c r="B180" s="6"/>
      <c r="C180" s="6"/>
      <c r="D180" s="6"/>
      <c r="E180" s="6"/>
      <c r="F180" s="6"/>
      <c r="G180" s="6"/>
    </row>
    <row r="181" spans="1:7" ht="13.5">
      <c r="A181" s="6"/>
      <c r="B181" s="6"/>
      <c r="C181" s="6"/>
      <c r="D181" s="6"/>
      <c r="E181" s="6"/>
      <c r="F181" s="6"/>
      <c r="G181" s="6"/>
    </row>
    <row r="182" spans="1:7" ht="13.5">
      <c r="A182" s="6"/>
      <c r="B182" s="6"/>
      <c r="C182" s="6"/>
      <c r="D182" s="6"/>
      <c r="E182" s="6"/>
      <c r="F182" s="6"/>
      <c r="G182" s="6"/>
    </row>
    <row r="183" spans="1:7" ht="13.5">
      <c r="A183" s="6"/>
      <c r="B183" s="6"/>
      <c r="C183" s="6"/>
      <c r="D183" s="6"/>
      <c r="E183" s="6"/>
      <c r="F183" s="6"/>
      <c r="G183" s="6"/>
    </row>
    <row r="184" spans="1:7" ht="13.5">
      <c r="A184" s="6"/>
      <c r="B184" s="6"/>
      <c r="C184" s="6"/>
      <c r="D184" s="6"/>
      <c r="E184" s="6"/>
      <c r="F184" s="6"/>
      <c r="G184" s="6"/>
    </row>
    <row r="185" spans="1:7" ht="13.5">
      <c r="A185" s="6"/>
      <c r="B185" s="6"/>
      <c r="C185" s="6"/>
      <c r="D185" s="6"/>
      <c r="E185" s="6"/>
      <c r="F185" s="6"/>
      <c r="G185" s="6"/>
    </row>
    <row r="186" spans="1:7" ht="13.5">
      <c r="A186" s="6"/>
      <c r="B186" s="6"/>
      <c r="C186" s="6"/>
      <c r="D186" s="6"/>
      <c r="E186" s="6"/>
      <c r="F186" s="6"/>
      <c r="G186" s="6"/>
    </row>
    <row r="187" spans="1:7" ht="13.5">
      <c r="A187" s="6"/>
      <c r="B187" s="6"/>
      <c r="C187" s="6"/>
      <c r="D187" s="6"/>
      <c r="E187" s="6"/>
      <c r="F187" s="6"/>
      <c r="G187" s="6"/>
    </row>
    <row r="188" spans="1:7" ht="13.5">
      <c r="A188" s="6"/>
      <c r="B188" s="6"/>
      <c r="C188" s="6"/>
      <c r="D188" s="6"/>
      <c r="E188" s="6"/>
      <c r="F188" s="6"/>
      <c r="G188" s="6"/>
    </row>
    <row r="189" spans="1:7" ht="13.5">
      <c r="A189" s="6"/>
      <c r="B189" s="6"/>
      <c r="C189" s="6"/>
      <c r="D189" s="6"/>
      <c r="E189" s="6"/>
      <c r="F189" s="6"/>
      <c r="G189" s="6"/>
    </row>
    <row r="190" spans="1:7" ht="13.5">
      <c r="A190" s="6"/>
      <c r="B190" s="6"/>
      <c r="C190" s="6"/>
      <c r="D190" s="6"/>
      <c r="E190" s="6"/>
      <c r="F190" s="6"/>
      <c r="G190" s="6"/>
    </row>
    <row r="191" spans="1:7" ht="13.5">
      <c r="A191" s="6"/>
      <c r="B191" s="6"/>
      <c r="C191" s="6"/>
      <c r="D191" s="6"/>
      <c r="E191" s="6"/>
      <c r="F191" s="6"/>
      <c r="G191" s="6"/>
    </row>
    <row r="192" spans="1:7" ht="13.5">
      <c r="A192" s="6"/>
      <c r="B192" s="6"/>
      <c r="C192" s="6"/>
      <c r="D192" s="6"/>
      <c r="E192" s="6"/>
      <c r="F192" s="6"/>
      <c r="G192" s="6"/>
    </row>
    <row r="193" spans="1:7" ht="13.5">
      <c r="A193" s="6"/>
      <c r="B193" s="6"/>
      <c r="C193" s="6"/>
      <c r="D193" s="6"/>
      <c r="E193" s="6"/>
      <c r="F193" s="6"/>
      <c r="G193" s="6"/>
    </row>
    <row r="194" spans="1:7" ht="13.5">
      <c r="A194" s="6"/>
      <c r="B194" s="6"/>
      <c r="C194" s="6"/>
      <c r="D194" s="6"/>
      <c r="E194" s="6"/>
      <c r="F194" s="6"/>
      <c r="G194" s="6"/>
    </row>
    <row r="195" spans="1:7" ht="13.5">
      <c r="A195" s="6"/>
      <c r="B195" s="6"/>
      <c r="C195" s="6"/>
      <c r="D195" s="6"/>
      <c r="E195" s="6"/>
      <c r="F195" s="6"/>
      <c r="G195" s="6"/>
    </row>
    <row r="196" spans="1:7" ht="13.5">
      <c r="A196" s="6"/>
      <c r="B196" s="6"/>
      <c r="C196" s="6"/>
      <c r="D196" s="6"/>
      <c r="E196" s="6"/>
      <c r="F196" s="6"/>
      <c r="G196" s="6"/>
    </row>
    <row r="197" spans="1:7" ht="13.5">
      <c r="A197" s="6"/>
      <c r="B197" s="6"/>
      <c r="C197" s="6"/>
      <c r="D197" s="6"/>
      <c r="E197" s="6"/>
      <c r="F197" s="6"/>
      <c r="G197" s="6"/>
    </row>
    <row r="198" spans="1:7" ht="13.5">
      <c r="A198" s="6"/>
      <c r="B198" s="6"/>
      <c r="C198" s="6"/>
      <c r="D198" s="6"/>
      <c r="E198" s="6"/>
      <c r="F198" s="6"/>
      <c r="G198" s="6"/>
    </row>
    <row r="199" spans="1:7" ht="13.5">
      <c r="A199" s="6"/>
      <c r="B199" s="6"/>
      <c r="C199" s="6"/>
      <c r="D199" s="6"/>
      <c r="E199" s="6"/>
      <c r="F199" s="6"/>
      <c r="G199" s="6"/>
    </row>
    <row r="200" spans="1:7" ht="13.5">
      <c r="A200" s="6"/>
      <c r="B200" s="6"/>
      <c r="C200" s="6"/>
      <c r="D200" s="6"/>
      <c r="E200" s="6"/>
      <c r="F200" s="6"/>
      <c r="G200" s="6"/>
    </row>
    <row r="201" spans="1:7" ht="13.5">
      <c r="A201" s="6"/>
      <c r="B201" s="6"/>
      <c r="C201" s="6"/>
      <c r="D201" s="6"/>
      <c r="E201" s="6"/>
      <c r="F201" s="6"/>
      <c r="G201" s="6"/>
    </row>
    <row r="202" spans="1:7" ht="13.5">
      <c r="A202" s="6"/>
      <c r="B202" s="6"/>
      <c r="C202" s="6"/>
      <c r="D202" s="6"/>
      <c r="E202" s="6"/>
      <c r="F202" s="6"/>
      <c r="G202" s="6"/>
    </row>
    <row r="203" spans="1:7" ht="13.5">
      <c r="A203" s="6"/>
      <c r="B203" s="6"/>
      <c r="C203" s="6"/>
      <c r="D203" s="6"/>
      <c r="E203" s="6"/>
      <c r="F203" s="6"/>
      <c r="G203" s="6"/>
    </row>
    <row r="204" spans="1:7" ht="13.5">
      <c r="A204" s="6"/>
      <c r="B204" s="6"/>
      <c r="C204" s="6"/>
      <c r="D204" s="6"/>
      <c r="E204" s="6"/>
      <c r="F204" s="6"/>
      <c r="G204" s="6"/>
    </row>
    <row r="205" spans="1:7" ht="13.5">
      <c r="A205" s="6"/>
      <c r="B205" s="6"/>
      <c r="C205" s="6"/>
      <c r="D205" s="6"/>
      <c r="E205" s="6"/>
      <c r="F205" s="6"/>
      <c r="G205" s="6"/>
    </row>
    <row r="206" spans="1:7" ht="13.5">
      <c r="A206" s="6"/>
      <c r="B206" s="6"/>
      <c r="C206" s="6"/>
      <c r="D206" s="6"/>
      <c r="E206" s="6"/>
      <c r="F206" s="6"/>
      <c r="G206" s="6"/>
    </row>
    <row r="207" spans="1:7" ht="13.5">
      <c r="A207" s="6"/>
      <c r="B207" s="6"/>
      <c r="C207" s="6"/>
      <c r="D207" s="6"/>
      <c r="E207" s="6"/>
      <c r="F207" s="6"/>
      <c r="G207" s="6"/>
    </row>
    <row r="208" spans="1:7" ht="13.5">
      <c r="A208" s="6"/>
      <c r="B208" s="6"/>
      <c r="C208" s="6"/>
      <c r="D208" s="6"/>
      <c r="E208" s="6"/>
      <c r="F208" s="6"/>
      <c r="G208" s="6"/>
    </row>
    <row r="209" spans="1:7" ht="13.5">
      <c r="A209" s="6"/>
      <c r="B209" s="6"/>
      <c r="C209" s="6"/>
      <c r="D209" s="6"/>
      <c r="E209" s="6"/>
      <c r="F209" s="6"/>
      <c r="G209" s="6"/>
    </row>
    <row r="210" spans="1:7" ht="13.5">
      <c r="A210" s="6"/>
      <c r="B210" s="6"/>
      <c r="C210" s="6"/>
      <c r="D210" s="6"/>
      <c r="E210" s="6"/>
      <c r="F210" s="6"/>
      <c r="G210" s="6"/>
    </row>
    <row r="211" spans="1:7" ht="13.5">
      <c r="A211" s="6"/>
      <c r="B211" s="6"/>
      <c r="C211" s="6"/>
      <c r="D211" s="6"/>
      <c r="E211" s="6"/>
      <c r="F211" s="6"/>
      <c r="G211" s="6"/>
    </row>
    <row r="212" spans="1:7" ht="13.5">
      <c r="A212" s="6"/>
      <c r="B212" s="6"/>
      <c r="C212" s="6"/>
      <c r="D212" s="6"/>
      <c r="E212" s="6"/>
      <c r="F212" s="6"/>
      <c r="G212" s="6"/>
    </row>
    <row r="213" spans="1:7" ht="13.5">
      <c r="A213" s="6"/>
      <c r="B213" s="6"/>
      <c r="C213" s="6"/>
      <c r="D213" s="6"/>
      <c r="E213" s="6"/>
      <c r="F213" s="6"/>
      <c r="G213" s="6"/>
    </row>
    <row r="214" spans="1:7" ht="13.5">
      <c r="A214" s="6"/>
      <c r="B214" s="6"/>
      <c r="C214" s="6"/>
      <c r="D214" s="6"/>
      <c r="E214" s="6"/>
      <c r="F214" s="6"/>
      <c r="G214" s="6"/>
    </row>
    <row r="215" spans="1:7" ht="13.5">
      <c r="A215" s="6"/>
      <c r="B215" s="6"/>
      <c r="C215" s="6"/>
      <c r="D215" s="6"/>
      <c r="E215" s="6"/>
      <c r="F215" s="6"/>
      <c r="G215" s="6"/>
    </row>
    <row r="216" ht="13.5">
      <c r="G216" s="6"/>
    </row>
    <row r="217" ht="13.5"/>
  </sheetData>
  <mergeCells count="36">
    <mergeCell ref="A1:B1"/>
    <mergeCell ref="A73:B73"/>
    <mergeCell ref="H1:I1"/>
    <mergeCell ref="O1:P1"/>
    <mergeCell ref="O71:P71"/>
    <mergeCell ref="O72:T72"/>
    <mergeCell ref="H72:M72"/>
    <mergeCell ref="H71:I71"/>
    <mergeCell ref="V77:AA77"/>
    <mergeCell ref="AC76:AD76"/>
    <mergeCell ref="AC77:AH77"/>
    <mergeCell ref="AW1:AX1"/>
    <mergeCell ref="AW76:AX76"/>
    <mergeCell ref="AW77:BB77"/>
    <mergeCell ref="V1:W1"/>
    <mergeCell ref="V76:W76"/>
    <mergeCell ref="AJ1:AK1"/>
    <mergeCell ref="AJ76:AK76"/>
    <mergeCell ref="AC1:AD1"/>
    <mergeCell ref="AQ1:AR1"/>
    <mergeCell ref="AQ76:AR76"/>
    <mergeCell ref="AQ77:AV77"/>
    <mergeCell ref="AJ77:AO77"/>
    <mergeCell ref="BO1:BP1"/>
    <mergeCell ref="BO76:BP76"/>
    <mergeCell ref="BO77:BT77"/>
    <mergeCell ref="BC1:BD1"/>
    <mergeCell ref="BC76:BD76"/>
    <mergeCell ref="BC77:BH77"/>
    <mergeCell ref="BI1:BJ1"/>
    <mergeCell ref="BI76:BJ76"/>
    <mergeCell ref="BI77:BN77"/>
    <mergeCell ref="BU1:BV1"/>
    <mergeCell ref="BU76:BV76"/>
    <mergeCell ref="BU77:BZ77"/>
    <mergeCell ref="BW6:BZ74"/>
  </mergeCells>
  <printOptions/>
  <pageMargins left="0.984251968503937" right="0.5905511811023623" top="0.7874015748031497" bottom="0" header="0.3937007874015748" footer="0"/>
  <pageSetup horizontalDpi="600" verticalDpi="600" orientation="portrait" paperSize="9" scale="85" r:id="rId1"/>
  <colBreaks count="2" manualBreakCount="2">
    <brk id="28" max="73" man="1"/>
    <brk id="4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75" workbookViewId="0" topLeftCell="A13">
      <selection activeCell="S17" sqref="S17"/>
    </sheetView>
  </sheetViews>
  <sheetFormatPr defaultColWidth="9.875" defaultRowHeight="20.25" customHeight="1"/>
  <cols>
    <col min="1" max="1" width="15.75390625" style="152" customWidth="1"/>
    <col min="2" max="2" width="13.75390625" style="152" hidden="1" customWidth="1"/>
    <col min="3" max="4" width="15.875" style="152" hidden="1" customWidth="1"/>
    <col min="5" max="5" width="19.125" style="152" hidden="1" customWidth="1"/>
    <col min="6" max="6" width="0.12890625" style="152" hidden="1" customWidth="1"/>
    <col min="7" max="11" width="15.875" style="152" hidden="1" customWidth="1"/>
    <col min="12" max="12" width="15.875" style="152" customWidth="1"/>
    <col min="13" max="16" width="15.875" style="153" customWidth="1"/>
    <col min="17" max="16384" width="12.625" style="153" customWidth="1"/>
  </cols>
  <sheetData>
    <row r="1" spans="1:12" ht="20.25" customHeight="1">
      <c r="A1" s="425" t="s">
        <v>559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12" ht="20.25" customHeight="1">
      <c r="A2" s="423" t="s">
        <v>212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6" ht="20.25" customHeight="1">
      <c r="A3" s="423"/>
      <c r="B3" s="423"/>
      <c r="C3" s="423"/>
      <c r="D3" s="423"/>
      <c r="E3" s="423"/>
      <c r="I3" s="155"/>
      <c r="J3" s="155"/>
      <c r="L3" s="155"/>
      <c r="M3" s="155"/>
      <c r="N3" s="155"/>
      <c r="O3" s="155"/>
      <c r="P3" s="155" t="s">
        <v>85</v>
      </c>
    </row>
    <row r="4" spans="1:16" ht="20.25" customHeight="1">
      <c r="A4" s="217" t="s">
        <v>83</v>
      </c>
      <c r="B4" s="157" t="s">
        <v>31</v>
      </c>
      <c r="C4" s="218" t="s">
        <v>202</v>
      </c>
      <c r="D4" s="218" t="s">
        <v>447</v>
      </c>
      <c r="E4" s="218" t="s">
        <v>466</v>
      </c>
      <c r="F4" s="218">
        <v>9</v>
      </c>
      <c r="G4" s="219">
        <v>10</v>
      </c>
      <c r="H4" s="219">
        <v>11</v>
      </c>
      <c r="I4" s="219">
        <v>12</v>
      </c>
      <c r="J4" s="219">
        <v>13</v>
      </c>
      <c r="K4" s="219">
        <v>14</v>
      </c>
      <c r="L4" s="219">
        <v>15</v>
      </c>
      <c r="M4" s="219">
        <v>16</v>
      </c>
      <c r="N4" s="219">
        <v>17</v>
      </c>
      <c r="O4" s="219">
        <v>18</v>
      </c>
      <c r="P4" s="324">
        <v>19</v>
      </c>
    </row>
    <row r="5" spans="1:16" ht="20.25" customHeight="1">
      <c r="A5" s="215"/>
      <c r="B5" s="159"/>
      <c r="C5" s="220"/>
      <c r="D5" s="220"/>
      <c r="E5" s="220"/>
      <c r="F5" s="220"/>
      <c r="G5" s="220"/>
      <c r="H5" s="160"/>
      <c r="I5" s="221"/>
      <c r="J5" s="221"/>
      <c r="K5" s="221"/>
      <c r="L5" s="221"/>
      <c r="M5" s="221"/>
      <c r="N5" s="221"/>
      <c r="O5" s="221"/>
      <c r="P5" s="325"/>
    </row>
    <row r="6" spans="1:16" ht="20.25" customHeight="1">
      <c r="A6" s="222" t="s">
        <v>431</v>
      </c>
      <c r="B6" s="223">
        <v>7785</v>
      </c>
      <c r="C6" s="224">
        <v>11075</v>
      </c>
      <c r="D6" s="224">
        <v>11537</v>
      </c>
      <c r="E6" s="224">
        <v>9605</v>
      </c>
      <c r="F6" s="224">
        <v>8795</v>
      </c>
      <c r="G6" s="224">
        <v>9166</v>
      </c>
      <c r="H6" s="225">
        <f>SUM(H7:H12)</f>
        <v>9972</v>
      </c>
      <c r="I6" s="226">
        <v>7954</v>
      </c>
      <c r="J6" s="226">
        <f>SUM(J7:J12)</f>
        <v>6721</v>
      </c>
      <c r="K6" s="226">
        <f>SUM(K7:K12)</f>
        <v>7336</v>
      </c>
      <c r="L6" s="226">
        <v>9038</v>
      </c>
      <c r="M6" s="226">
        <v>8545</v>
      </c>
      <c r="N6" s="226">
        <v>7176</v>
      </c>
      <c r="O6" s="226">
        <v>7190</v>
      </c>
      <c r="P6" s="326">
        <v>7271</v>
      </c>
    </row>
    <row r="7" spans="1:16" ht="20.25" customHeight="1">
      <c r="A7" s="133" t="s">
        <v>348</v>
      </c>
      <c r="B7" s="161">
        <v>3141</v>
      </c>
      <c r="C7" s="163">
        <v>6049</v>
      </c>
      <c r="D7" s="163">
        <v>6710</v>
      </c>
      <c r="E7" s="163">
        <v>4894</v>
      </c>
      <c r="F7" s="163">
        <v>3511</v>
      </c>
      <c r="G7" s="163">
        <v>4375</v>
      </c>
      <c r="H7" s="227">
        <v>6121</v>
      </c>
      <c r="I7" s="214">
        <v>4173</v>
      </c>
      <c r="J7" s="214">
        <v>2896</v>
      </c>
      <c r="K7" s="214">
        <v>3331</v>
      </c>
      <c r="L7" s="214">
        <v>4075</v>
      </c>
      <c r="M7" s="214">
        <v>3742</v>
      </c>
      <c r="N7" s="214">
        <v>3158</v>
      </c>
      <c r="O7" s="214">
        <v>4028</v>
      </c>
      <c r="P7" s="327">
        <v>3824</v>
      </c>
    </row>
    <row r="8" spans="1:16" ht="20.25" customHeight="1">
      <c r="A8" s="133" t="s">
        <v>80</v>
      </c>
      <c r="B8" s="161">
        <v>1706</v>
      </c>
      <c r="C8" s="163">
        <v>1958</v>
      </c>
      <c r="D8" s="163">
        <v>1868</v>
      </c>
      <c r="E8" s="163">
        <v>1876</v>
      </c>
      <c r="F8" s="163">
        <v>2225</v>
      </c>
      <c r="G8" s="163">
        <v>1700</v>
      </c>
      <c r="H8" s="227">
        <v>1580</v>
      </c>
      <c r="I8" s="214">
        <v>1706</v>
      </c>
      <c r="J8" s="214">
        <v>1647</v>
      </c>
      <c r="K8" s="214">
        <v>1525</v>
      </c>
      <c r="L8" s="214">
        <v>1611</v>
      </c>
      <c r="M8" s="214">
        <v>1625</v>
      </c>
      <c r="N8" s="214">
        <v>1644</v>
      </c>
      <c r="O8" s="214">
        <v>1062</v>
      </c>
      <c r="P8" s="327">
        <v>1150</v>
      </c>
    </row>
    <row r="9" spans="1:16" ht="20.25" customHeight="1">
      <c r="A9" s="133" t="s">
        <v>81</v>
      </c>
      <c r="B9" s="161">
        <v>2397</v>
      </c>
      <c r="C9" s="163">
        <v>2240</v>
      </c>
      <c r="D9" s="163">
        <v>2144</v>
      </c>
      <c r="E9" s="163">
        <v>2297</v>
      </c>
      <c r="F9" s="163">
        <v>2493</v>
      </c>
      <c r="G9" s="163">
        <v>2780</v>
      </c>
      <c r="H9" s="227">
        <v>1858</v>
      </c>
      <c r="I9" s="214">
        <v>1523</v>
      </c>
      <c r="J9" s="214">
        <v>1713</v>
      </c>
      <c r="K9" s="214">
        <v>2008</v>
      </c>
      <c r="L9" s="228" t="s">
        <v>620</v>
      </c>
      <c r="M9" s="228" t="s">
        <v>620</v>
      </c>
      <c r="N9" s="228">
        <v>1519</v>
      </c>
      <c r="O9" s="228">
        <v>1607</v>
      </c>
      <c r="P9" s="328">
        <v>1859</v>
      </c>
    </row>
    <row r="10" spans="1:16" ht="20.25" customHeight="1">
      <c r="A10" s="133" t="s">
        <v>350</v>
      </c>
      <c r="B10" s="229">
        <v>187</v>
      </c>
      <c r="C10" s="162">
        <v>318</v>
      </c>
      <c r="D10" s="162">
        <v>275</v>
      </c>
      <c r="E10" s="162">
        <v>289</v>
      </c>
      <c r="F10" s="162">
        <v>399</v>
      </c>
      <c r="G10" s="162">
        <v>191</v>
      </c>
      <c r="H10" s="227">
        <v>258</v>
      </c>
      <c r="I10" s="214">
        <v>372</v>
      </c>
      <c r="J10" s="214">
        <v>343</v>
      </c>
      <c r="K10" s="214">
        <v>359</v>
      </c>
      <c r="L10" s="214">
        <v>476</v>
      </c>
      <c r="M10" s="214">
        <v>611</v>
      </c>
      <c r="N10" s="214">
        <v>668</v>
      </c>
      <c r="O10" s="214">
        <v>369</v>
      </c>
      <c r="P10" s="327">
        <v>332</v>
      </c>
    </row>
    <row r="11" spans="1:16" ht="20.25" customHeight="1">
      <c r="A11" s="133" t="s">
        <v>349</v>
      </c>
      <c r="B11" s="229">
        <v>351</v>
      </c>
      <c r="C11" s="162">
        <v>507</v>
      </c>
      <c r="D11" s="162">
        <v>538</v>
      </c>
      <c r="E11" s="162">
        <v>247</v>
      </c>
      <c r="F11" s="162">
        <v>163</v>
      </c>
      <c r="G11" s="162">
        <v>111</v>
      </c>
      <c r="H11" s="227">
        <v>146</v>
      </c>
      <c r="I11" s="214">
        <v>178</v>
      </c>
      <c r="J11" s="214">
        <v>120</v>
      </c>
      <c r="K11" s="214">
        <v>109</v>
      </c>
      <c r="L11" s="214">
        <v>159</v>
      </c>
      <c r="M11" s="214">
        <v>343</v>
      </c>
      <c r="N11" s="214">
        <v>183</v>
      </c>
      <c r="O11" s="214">
        <v>120</v>
      </c>
      <c r="P11" s="327">
        <v>105</v>
      </c>
    </row>
    <row r="12" spans="1:16" ht="20.25" customHeight="1">
      <c r="A12" s="133" t="s">
        <v>82</v>
      </c>
      <c r="B12" s="229">
        <v>3</v>
      </c>
      <c r="C12" s="162">
        <v>3</v>
      </c>
      <c r="D12" s="162">
        <v>2</v>
      </c>
      <c r="E12" s="162">
        <v>2</v>
      </c>
      <c r="F12" s="162">
        <v>4</v>
      </c>
      <c r="G12" s="162">
        <v>10</v>
      </c>
      <c r="H12" s="227">
        <v>9</v>
      </c>
      <c r="I12" s="214">
        <v>2</v>
      </c>
      <c r="J12" s="214">
        <v>2</v>
      </c>
      <c r="K12" s="214">
        <v>4</v>
      </c>
      <c r="L12" s="228" t="s">
        <v>620</v>
      </c>
      <c r="M12" s="228" t="s">
        <v>620</v>
      </c>
      <c r="N12" s="228" t="s">
        <v>620</v>
      </c>
      <c r="O12" s="228" t="s">
        <v>707</v>
      </c>
      <c r="P12" s="328">
        <v>1</v>
      </c>
    </row>
    <row r="13" spans="1:16" ht="20.25" customHeight="1">
      <c r="A13" s="139"/>
      <c r="B13" s="230"/>
      <c r="C13" s="231"/>
      <c r="D13" s="231"/>
      <c r="E13" s="231"/>
      <c r="F13" s="231"/>
      <c r="G13" s="231"/>
      <c r="H13" s="232"/>
      <c r="I13" s="231"/>
      <c r="J13" s="231"/>
      <c r="K13" s="231"/>
      <c r="L13" s="231"/>
      <c r="M13" s="231"/>
      <c r="N13" s="231"/>
      <c r="O13" s="231"/>
      <c r="P13" s="329"/>
    </row>
    <row r="14" spans="1:12" ht="20.25" customHeight="1">
      <c r="A14" s="424" t="s">
        <v>444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</row>
    <row r="15" spans="1:6" ht="20.25" customHeight="1">
      <c r="A15" s="130"/>
      <c r="B15" s="130"/>
      <c r="C15" s="130"/>
      <c r="D15" s="130"/>
      <c r="E15" s="130"/>
      <c r="F15" s="234"/>
    </row>
    <row r="16" spans="1:6" ht="20.25" customHeight="1">
      <c r="A16" s="130"/>
      <c r="B16" s="130"/>
      <c r="C16" s="130"/>
      <c r="D16" s="130"/>
      <c r="E16" s="130"/>
      <c r="F16" s="234"/>
    </row>
    <row r="17" spans="1:5" ht="20.25" customHeight="1">
      <c r="A17" s="130"/>
      <c r="B17" s="130"/>
      <c r="C17" s="130"/>
      <c r="D17" s="130"/>
      <c r="E17" s="130"/>
    </row>
    <row r="18" spans="1:12" ht="20.25" customHeight="1">
      <c r="A18" s="426" t="s">
        <v>84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</row>
    <row r="19" spans="1:16" ht="20.25" customHeight="1">
      <c r="A19" s="235"/>
      <c r="B19" s="236"/>
      <c r="C19" s="236"/>
      <c r="D19" s="236"/>
      <c r="E19" s="236"/>
      <c r="F19" s="236"/>
      <c r="I19" s="155"/>
      <c r="J19" s="155"/>
      <c r="L19" s="155"/>
      <c r="M19" s="155"/>
      <c r="N19" s="155"/>
      <c r="O19" s="155"/>
      <c r="P19" s="155" t="s">
        <v>86</v>
      </c>
    </row>
    <row r="20" spans="1:16" s="241" customFormat="1" ht="20.25" customHeight="1">
      <c r="A20" s="237" t="s">
        <v>83</v>
      </c>
      <c r="B20" s="157" t="s">
        <v>31</v>
      </c>
      <c r="C20" s="218" t="s">
        <v>202</v>
      </c>
      <c r="D20" s="218" t="s">
        <v>447</v>
      </c>
      <c r="E20" s="218" t="s">
        <v>466</v>
      </c>
      <c r="F20" s="218">
        <v>9</v>
      </c>
      <c r="G20" s="238">
        <v>10</v>
      </c>
      <c r="H20" s="239">
        <v>11</v>
      </c>
      <c r="I20" s="240">
        <v>12</v>
      </c>
      <c r="J20" s="240">
        <v>13</v>
      </c>
      <c r="K20" s="240">
        <v>14</v>
      </c>
      <c r="L20" s="240">
        <v>15</v>
      </c>
      <c r="M20" s="240">
        <v>16</v>
      </c>
      <c r="N20" s="240">
        <v>17</v>
      </c>
      <c r="O20" s="219">
        <v>18</v>
      </c>
      <c r="P20" s="324">
        <v>19</v>
      </c>
    </row>
    <row r="21" spans="1:16" s="241" customFormat="1" ht="20.25" customHeight="1">
      <c r="A21" s="215"/>
      <c r="B21" s="159"/>
      <c r="C21" s="220"/>
      <c r="D21" s="220"/>
      <c r="E21" s="220"/>
      <c r="F21" s="220"/>
      <c r="G21" s="242"/>
      <c r="H21" s="243"/>
      <c r="I21" s="243"/>
      <c r="J21" s="243"/>
      <c r="K21" s="243"/>
      <c r="L21" s="243"/>
      <c r="M21" s="243"/>
      <c r="N21" s="243"/>
      <c r="O21" s="243"/>
      <c r="P21" s="376"/>
    </row>
    <row r="22" spans="1:16" ht="20.25" customHeight="1">
      <c r="A22" s="222" t="s">
        <v>431</v>
      </c>
      <c r="B22" s="223">
        <v>1462</v>
      </c>
      <c r="C22" s="224">
        <v>2374</v>
      </c>
      <c r="D22" s="224">
        <v>2227</v>
      </c>
      <c r="E22" s="224">
        <v>1705</v>
      </c>
      <c r="F22" s="224">
        <v>1723</v>
      </c>
      <c r="G22" s="244">
        <v>2049</v>
      </c>
      <c r="H22" s="245">
        <v>2154</v>
      </c>
      <c r="I22" s="202">
        <v>1513</v>
      </c>
      <c r="J22" s="202">
        <f>SUM(J23:J28)</f>
        <v>1206</v>
      </c>
      <c r="K22" s="202">
        <f>SUM(K23:K28)</f>
        <v>1288</v>
      </c>
      <c r="L22" s="246" t="s">
        <v>644</v>
      </c>
      <c r="M22" s="246" t="s">
        <v>644</v>
      </c>
      <c r="N22" s="246" t="s">
        <v>644</v>
      </c>
      <c r="O22" s="246" t="s">
        <v>709</v>
      </c>
      <c r="P22" s="377" t="s">
        <v>619</v>
      </c>
    </row>
    <row r="23" spans="1:16" ht="20.25" customHeight="1">
      <c r="A23" s="133" t="s">
        <v>348</v>
      </c>
      <c r="B23" s="229">
        <v>487</v>
      </c>
      <c r="C23" s="163">
        <v>1137</v>
      </c>
      <c r="D23" s="163">
        <v>1099</v>
      </c>
      <c r="E23" s="162">
        <v>686</v>
      </c>
      <c r="F23" s="162">
        <v>552</v>
      </c>
      <c r="G23" s="247">
        <v>809</v>
      </c>
      <c r="H23" s="248">
        <v>1120</v>
      </c>
      <c r="I23" s="204">
        <v>507</v>
      </c>
      <c r="J23" s="204">
        <v>295</v>
      </c>
      <c r="K23" s="204">
        <v>487</v>
      </c>
      <c r="L23" s="204">
        <v>522</v>
      </c>
      <c r="M23" s="204">
        <v>543</v>
      </c>
      <c r="N23" s="204">
        <v>458</v>
      </c>
      <c r="O23" s="204">
        <v>515</v>
      </c>
      <c r="P23" s="207">
        <v>497</v>
      </c>
    </row>
    <row r="24" spans="1:16" ht="20.25" customHeight="1">
      <c r="A24" s="133" t="s">
        <v>80</v>
      </c>
      <c r="B24" s="229">
        <v>247</v>
      </c>
      <c r="C24" s="162">
        <v>212</v>
      </c>
      <c r="D24" s="162">
        <v>157</v>
      </c>
      <c r="E24" s="162">
        <v>230</v>
      </c>
      <c r="F24" s="162">
        <v>283</v>
      </c>
      <c r="G24" s="247">
        <v>231</v>
      </c>
      <c r="H24" s="248">
        <v>291</v>
      </c>
      <c r="I24" s="204">
        <v>240</v>
      </c>
      <c r="J24" s="204">
        <v>199</v>
      </c>
      <c r="K24" s="204">
        <v>192</v>
      </c>
      <c r="L24" s="204">
        <v>255</v>
      </c>
      <c r="M24" s="204">
        <v>180</v>
      </c>
      <c r="N24" s="204">
        <v>169</v>
      </c>
      <c r="O24" s="204">
        <v>103</v>
      </c>
      <c r="P24" s="207">
        <v>151</v>
      </c>
    </row>
    <row r="25" spans="1:16" ht="20.25" customHeight="1">
      <c r="A25" s="133" t="s">
        <v>81</v>
      </c>
      <c r="B25" s="229">
        <v>642</v>
      </c>
      <c r="C25" s="162">
        <v>858</v>
      </c>
      <c r="D25" s="162">
        <v>845</v>
      </c>
      <c r="E25" s="162">
        <v>673</v>
      </c>
      <c r="F25" s="162">
        <v>746</v>
      </c>
      <c r="G25" s="247">
        <v>923</v>
      </c>
      <c r="H25" s="248">
        <v>641</v>
      </c>
      <c r="I25" s="204">
        <v>648</v>
      </c>
      <c r="J25" s="204">
        <v>617</v>
      </c>
      <c r="K25" s="204">
        <v>510</v>
      </c>
      <c r="L25" s="228" t="s">
        <v>620</v>
      </c>
      <c r="M25" s="228" t="s">
        <v>620</v>
      </c>
      <c r="N25" s="228">
        <v>565</v>
      </c>
      <c r="O25" s="228">
        <v>493</v>
      </c>
      <c r="P25" s="328">
        <v>584</v>
      </c>
    </row>
    <row r="26" spans="1:16" ht="20.25" customHeight="1">
      <c r="A26" s="133" t="s">
        <v>350</v>
      </c>
      <c r="B26" s="229">
        <v>59</v>
      </c>
      <c r="C26" s="162">
        <v>124</v>
      </c>
      <c r="D26" s="162">
        <v>89</v>
      </c>
      <c r="E26" s="162">
        <v>100</v>
      </c>
      <c r="F26" s="162">
        <v>130</v>
      </c>
      <c r="G26" s="247">
        <v>53</v>
      </c>
      <c r="H26" s="248">
        <v>73</v>
      </c>
      <c r="I26" s="204">
        <v>100</v>
      </c>
      <c r="J26" s="204">
        <v>82</v>
      </c>
      <c r="K26" s="204">
        <v>92</v>
      </c>
      <c r="L26" s="204">
        <v>89</v>
      </c>
      <c r="M26" s="204">
        <v>93</v>
      </c>
      <c r="N26" s="204">
        <v>140</v>
      </c>
      <c r="O26" s="204">
        <v>79</v>
      </c>
      <c r="P26" s="207">
        <v>60</v>
      </c>
    </row>
    <row r="27" spans="1:16" ht="20.25" customHeight="1">
      <c r="A27" s="133" t="s">
        <v>351</v>
      </c>
      <c r="B27" s="229">
        <v>23</v>
      </c>
      <c r="C27" s="162">
        <v>38</v>
      </c>
      <c r="D27" s="162">
        <v>34</v>
      </c>
      <c r="E27" s="162">
        <v>17</v>
      </c>
      <c r="F27" s="162">
        <v>11</v>
      </c>
      <c r="G27" s="247">
        <v>7</v>
      </c>
      <c r="H27" s="248">
        <v>9</v>
      </c>
      <c r="I27" s="204">
        <v>11</v>
      </c>
      <c r="J27" s="204">
        <v>9</v>
      </c>
      <c r="K27" s="204">
        <v>7</v>
      </c>
      <c r="L27" s="204">
        <v>9</v>
      </c>
      <c r="M27" s="204">
        <v>19</v>
      </c>
      <c r="N27" s="204">
        <v>13</v>
      </c>
      <c r="O27" s="204">
        <v>13</v>
      </c>
      <c r="P27" s="207">
        <v>13</v>
      </c>
    </row>
    <row r="28" spans="1:16" ht="20.25" customHeight="1">
      <c r="A28" s="133" t="s">
        <v>82</v>
      </c>
      <c r="B28" s="229">
        <v>4</v>
      </c>
      <c r="C28" s="162">
        <v>5</v>
      </c>
      <c r="D28" s="162">
        <v>3</v>
      </c>
      <c r="E28" s="249" t="s">
        <v>435</v>
      </c>
      <c r="F28" s="162">
        <v>1</v>
      </c>
      <c r="G28" s="247">
        <v>28</v>
      </c>
      <c r="H28" s="248">
        <v>20</v>
      </c>
      <c r="I28" s="204">
        <v>7</v>
      </c>
      <c r="J28" s="204">
        <v>4</v>
      </c>
      <c r="K28" s="228" t="s">
        <v>620</v>
      </c>
      <c r="L28" s="228">
        <v>7</v>
      </c>
      <c r="M28" s="228" t="s">
        <v>620</v>
      </c>
      <c r="N28" s="228" t="s">
        <v>620</v>
      </c>
      <c r="O28" s="228" t="s">
        <v>709</v>
      </c>
      <c r="P28" s="328" t="s">
        <v>740</v>
      </c>
    </row>
    <row r="29" spans="1:16" ht="20.25" customHeight="1">
      <c r="A29" s="139"/>
      <c r="B29" s="230"/>
      <c r="C29" s="231"/>
      <c r="D29" s="231"/>
      <c r="E29" s="231"/>
      <c r="F29" s="231"/>
      <c r="G29" s="250"/>
      <c r="H29" s="251"/>
      <c r="I29" s="251"/>
      <c r="J29" s="251"/>
      <c r="K29" s="251"/>
      <c r="L29" s="251"/>
      <c r="M29" s="251"/>
      <c r="N29" s="251"/>
      <c r="O29" s="251"/>
      <c r="P29" s="378"/>
    </row>
    <row r="30" spans="1:15" ht="20.25" customHeight="1">
      <c r="A30" s="424" t="s">
        <v>437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</row>
  </sheetData>
  <mergeCells count="6">
    <mergeCell ref="A3:E3"/>
    <mergeCell ref="A14:L14"/>
    <mergeCell ref="A30:O30"/>
    <mergeCell ref="A1:L1"/>
    <mergeCell ref="A2:L2"/>
    <mergeCell ref="A18:L18"/>
  </mergeCells>
  <printOptions/>
  <pageMargins left="0.75" right="0.5905511811023623" top="0.7874015748031497" bottom="0" header="0.3937007874015748" footer="0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"/>
  <sheetViews>
    <sheetView zoomScaleSheetLayoutView="75" workbookViewId="0" topLeftCell="A1">
      <selection activeCell="AK31" sqref="AK31"/>
    </sheetView>
  </sheetViews>
  <sheetFormatPr defaultColWidth="9.875" defaultRowHeight="15" customHeight="1"/>
  <cols>
    <col min="1" max="1" width="13.25390625" style="152" customWidth="1"/>
    <col min="2" max="2" width="12.125" style="153" hidden="1" customWidth="1"/>
    <col min="3" max="3" width="10.75390625" style="152" hidden="1" customWidth="1"/>
    <col min="4" max="4" width="9.00390625" style="152" hidden="1" customWidth="1"/>
    <col min="5" max="5" width="6.625" style="253" customWidth="1"/>
    <col min="6" max="6" width="9.875" style="153" hidden="1" customWidth="1"/>
    <col min="7" max="7" width="10.625" style="152" hidden="1" customWidth="1"/>
    <col min="8" max="8" width="13.625" style="152" hidden="1" customWidth="1"/>
    <col min="9" max="10" width="10.75390625" style="153" hidden="1" customWidth="1"/>
    <col min="11" max="11" width="13.875" style="153" hidden="1" customWidth="1"/>
    <col min="12" max="13" width="10.75390625" style="153" hidden="1" customWidth="1"/>
    <col min="14" max="14" width="13.875" style="153" hidden="1" customWidth="1"/>
    <col min="15" max="16" width="10.75390625" style="153" hidden="1" customWidth="1"/>
    <col min="17" max="17" width="13.875" style="153" hidden="1" customWidth="1"/>
    <col min="18" max="19" width="10.75390625" style="153" hidden="1" customWidth="1"/>
    <col min="20" max="20" width="13.875" style="153" hidden="1" customWidth="1"/>
    <col min="21" max="22" width="10.75390625" style="153" hidden="1" customWidth="1"/>
    <col min="23" max="23" width="13.875" style="153" hidden="1" customWidth="1"/>
    <col min="24" max="25" width="10.75390625" style="153" hidden="1" customWidth="1"/>
    <col min="26" max="26" width="13.875" style="153" hidden="1" customWidth="1"/>
    <col min="27" max="28" width="10.75390625" style="153" hidden="1" customWidth="1"/>
    <col min="29" max="29" width="13.875" style="153" hidden="1" customWidth="1"/>
    <col min="30" max="31" width="10.75390625" style="153" customWidth="1"/>
    <col min="32" max="32" width="13.875" style="153" customWidth="1"/>
    <col min="33" max="34" width="10.75390625" style="153" customWidth="1"/>
    <col min="35" max="35" width="13.875" style="153" customWidth="1"/>
    <col min="36" max="16384" width="9.875" style="153" customWidth="1"/>
  </cols>
  <sheetData>
    <row r="1" ht="15" customHeight="1">
      <c r="A1" s="252" t="s">
        <v>560</v>
      </c>
    </row>
    <row r="2" spans="1:35" ht="15" customHeight="1">
      <c r="A2" s="153"/>
      <c r="I2" s="436"/>
      <c r="J2" s="436"/>
      <c r="K2" s="436"/>
      <c r="Q2" s="138"/>
      <c r="T2" s="138"/>
      <c r="W2" s="138"/>
      <c r="Z2" s="138"/>
      <c r="AC2" s="138"/>
      <c r="AF2" s="138"/>
      <c r="AI2" s="138" t="s">
        <v>93</v>
      </c>
    </row>
    <row r="3" spans="1:35" ht="15" customHeight="1">
      <c r="A3" s="429" t="s">
        <v>374</v>
      </c>
      <c r="B3" s="429"/>
      <c r="C3" s="429"/>
      <c r="D3" s="429"/>
      <c r="E3" s="430"/>
      <c r="F3" s="433" t="s">
        <v>91</v>
      </c>
      <c r="G3" s="433"/>
      <c r="H3" s="434"/>
      <c r="I3" s="433" t="s">
        <v>94</v>
      </c>
      <c r="J3" s="433"/>
      <c r="K3" s="434"/>
      <c r="L3" s="433" t="s">
        <v>449</v>
      </c>
      <c r="M3" s="433"/>
      <c r="N3" s="434"/>
      <c r="O3" s="433" t="s">
        <v>470</v>
      </c>
      <c r="P3" s="433"/>
      <c r="Q3" s="434"/>
      <c r="R3" s="433" t="s">
        <v>598</v>
      </c>
      <c r="S3" s="433"/>
      <c r="T3" s="434"/>
      <c r="U3" s="433" t="s">
        <v>621</v>
      </c>
      <c r="V3" s="433"/>
      <c r="W3" s="434"/>
      <c r="X3" s="433" t="s">
        <v>645</v>
      </c>
      <c r="Y3" s="433"/>
      <c r="Z3" s="434"/>
      <c r="AA3" s="433" t="s">
        <v>662</v>
      </c>
      <c r="AB3" s="433"/>
      <c r="AC3" s="434"/>
      <c r="AD3" s="433" t="s">
        <v>682</v>
      </c>
      <c r="AE3" s="433"/>
      <c r="AF3" s="434"/>
      <c r="AG3" s="435" t="s">
        <v>716</v>
      </c>
      <c r="AH3" s="433"/>
      <c r="AI3" s="434"/>
    </row>
    <row r="4" spans="1:35" ht="15" customHeight="1">
      <c r="A4" s="431"/>
      <c r="B4" s="431"/>
      <c r="C4" s="431"/>
      <c r="D4" s="431"/>
      <c r="E4" s="432"/>
      <c r="F4" s="157" t="s">
        <v>90</v>
      </c>
      <c r="G4" s="157" t="s">
        <v>89</v>
      </c>
      <c r="H4" s="172" t="s">
        <v>88</v>
      </c>
      <c r="I4" s="157" t="s">
        <v>90</v>
      </c>
      <c r="J4" s="157" t="s">
        <v>89</v>
      </c>
      <c r="K4" s="172" t="s">
        <v>88</v>
      </c>
      <c r="L4" s="157" t="s">
        <v>90</v>
      </c>
      <c r="M4" s="157" t="s">
        <v>89</v>
      </c>
      <c r="N4" s="172" t="s">
        <v>88</v>
      </c>
      <c r="O4" s="157" t="s">
        <v>90</v>
      </c>
      <c r="P4" s="157" t="s">
        <v>89</v>
      </c>
      <c r="Q4" s="172" t="s">
        <v>88</v>
      </c>
      <c r="R4" s="157" t="s">
        <v>90</v>
      </c>
      <c r="S4" s="157" t="s">
        <v>89</v>
      </c>
      <c r="T4" s="172" t="s">
        <v>88</v>
      </c>
      <c r="U4" s="157" t="s">
        <v>90</v>
      </c>
      <c r="V4" s="157" t="s">
        <v>89</v>
      </c>
      <c r="W4" s="172" t="s">
        <v>88</v>
      </c>
      <c r="X4" s="157" t="s">
        <v>90</v>
      </c>
      <c r="Y4" s="157" t="s">
        <v>89</v>
      </c>
      <c r="Z4" s="172" t="s">
        <v>88</v>
      </c>
      <c r="AA4" s="157" t="s">
        <v>90</v>
      </c>
      <c r="AB4" s="157" t="s">
        <v>89</v>
      </c>
      <c r="AC4" s="172" t="s">
        <v>88</v>
      </c>
      <c r="AD4" s="157" t="s">
        <v>90</v>
      </c>
      <c r="AE4" s="157" t="s">
        <v>89</v>
      </c>
      <c r="AF4" s="172" t="s">
        <v>88</v>
      </c>
      <c r="AG4" s="312" t="s">
        <v>90</v>
      </c>
      <c r="AH4" s="157" t="s">
        <v>89</v>
      </c>
      <c r="AI4" s="172" t="s">
        <v>88</v>
      </c>
    </row>
    <row r="5" spans="1:35" ht="15" customHeight="1">
      <c r="A5" s="254"/>
      <c r="B5" s="159"/>
      <c r="C5" s="158"/>
      <c r="D5" s="158"/>
      <c r="E5" s="215"/>
      <c r="F5" s="159"/>
      <c r="G5" s="158"/>
      <c r="H5" s="158"/>
      <c r="I5" s="158"/>
      <c r="J5" s="158"/>
      <c r="K5" s="158"/>
      <c r="L5" s="158"/>
      <c r="M5" s="158"/>
      <c r="N5" s="158"/>
      <c r="R5" s="255"/>
      <c r="S5" s="255"/>
      <c r="T5" s="255"/>
      <c r="U5" s="255"/>
      <c r="V5" s="255"/>
      <c r="W5" s="255"/>
      <c r="X5" s="206"/>
      <c r="Y5" s="206"/>
      <c r="Z5" s="206"/>
      <c r="AA5" s="206"/>
      <c r="AB5" s="206"/>
      <c r="AC5" s="206"/>
      <c r="AD5" s="206"/>
      <c r="AE5" s="206"/>
      <c r="AF5" s="206"/>
      <c r="AG5" s="313"/>
      <c r="AH5" s="269"/>
      <c r="AI5" s="269"/>
    </row>
    <row r="6" spans="1:35" ht="15" customHeight="1">
      <c r="A6" s="427" t="s">
        <v>375</v>
      </c>
      <c r="B6" s="427"/>
      <c r="C6" s="427"/>
      <c r="D6" s="427"/>
      <c r="E6" s="428"/>
      <c r="F6" s="256">
        <v>44584</v>
      </c>
      <c r="G6" s="257">
        <v>17312</v>
      </c>
      <c r="H6" s="257">
        <v>4525005</v>
      </c>
      <c r="I6" s="257">
        <v>38686</v>
      </c>
      <c r="J6" s="257">
        <v>17162</v>
      </c>
      <c r="K6" s="257">
        <v>4610057</v>
      </c>
      <c r="L6" s="257">
        <v>41810</v>
      </c>
      <c r="M6" s="257">
        <v>17559</v>
      </c>
      <c r="N6" s="257">
        <v>4198096</v>
      </c>
      <c r="O6" s="245">
        <v>42867</v>
      </c>
      <c r="P6" s="245">
        <v>18202</v>
      </c>
      <c r="Q6" s="245">
        <v>3750883</v>
      </c>
      <c r="R6" s="245">
        <v>41671</v>
      </c>
      <c r="S6" s="245">
        <v>15275</v>
      </c>
      <c r="T6" s="245">
        <v>3705496</v>
      </c>
      <c r="U6" s="245">
        <f aca="true" t="shared" si="0" ref="U6:Z6">SUM(U7:U8)</f>
        <v>41367</v>
      </c>
      <c r="V6" s="245">
        <f t="shared" si="0"/>
        <v>15349</v>
      </c>
      <c r="W6" s="245">
        <f t="shared" si="0"/>
        <v>2569843</v>
      </c>
      <c r="X6" s="202">
        <f t="shared" si="0"/>
        <v>39064</v>
      </c>
      <c r="Y6" s="202">
        <f t="shared" si="0"/>
        <v>15894</v>
      </c>
      <c r="Z6" s="202">
        <f t="shared" si="0"/>
        <v>2879656</v>
      </c>
      <c r="AA6" s="202">
        <f aca="true" t="shared" si="1" ref="AA6:AF6">SUM(AA7:AA8)</f>
        <v>35666</v>
      </c>
      <c r="AB6" s="202">
        <f t="shared" si="1"/>
        <v>17961</v>
      </c>
      <c r="AC6" s="202">
        <f t="shared" si="1"/>
        <v>2940618</v>
      </c>
      <c r="AD6" s="202">
        <f t="shared" si="1"/>
        <v>34995</v>
      </c>
      <c r="AE6" s="202">
        <f t="shared" si="1"/>
        <v>18619</v>
      </c>
      <c r="AF6" s="202">
        <f t="shared" si="1"/>
        <v>3227997</v>
      </c>
      <c r="AG6" s="314">
        <f>SUM(AG7:AG8)</f>
        <v>35986</v>
      </c>
      <c r="AH6" s="315">
        <f>SUM(AH7:AH8)</f>
        <v>20439</v>
      </c>
      <c r="AI6" s="315">
        <f>SUM(AI7:AI8)</f>
        <v>3415239</v>
      </c>
    </row>
    <row r="7" spans="1:35" ht="15" customHeight="1">
      <c r="A7" s="258"/>
      <c r="B7" s="259">
        <v>26886</v>
      </c>
      <c r="C7" s="260">
        <v>11773</v>
      </c>
      <c r="D7" s="260">
        <v>2809789</v>
      </c>
      <c r="E7" s="222" t="s">
        <v>432</v>
      </c>
      <c r="F7" s="256">
        <v>25087</v>
      </c>
      <c r="G7" s="257">
        <v>8976</v>
      </c>
      <c r="H7" s="257">
        <v>2691134</v>
      </c>
      <c r="I7" s="257">
        <v>22323</v>
      </c>
      <c r="J7" s="257">
        <v>9145</v>
      </c>
      <c r="K7" s="257">
        <v>2788239</v>
      </c>
      <c r="L7" s="257">
        <v>24106</v>
      </c>
      <c r="M7" s="257">
        <v>9157</v>
      </c>
      <c r="N7" s="257">
        <v>2278067</v>
      </c>
      <c r="O7" s="245">
        <v>24666</v>
      </c>
      <c r="P7" s="245">
        <v>8418</v>
      </c>
      <c r="Q7" s="245">
        <v>2038109</v>
      </c>
      <c r="R7" s="245">
        <v>24077</v>
      </c>
      <c r="S7" s="245">
        <v>7700</v>
      </c>
      <c r="T7" s="245">
        <v>2035702</v>
      </c>
      <c r="U7" s="261">
        <v>22938</v>
      </c>
      <c r="V7" s="245">
        <v>8368</v>
      </c>
      <c r="W7" s="245">
        <v>1434855</v>
      </c>
      <c r="X7" s="203">
        <v>21713</v>
      </c>
      <c r="Y7" s="202">
        <v>10558</v>
      </c>
      <c r="Z7" s="202">
        <v>1856801</v>
      </c>
      <c r="AA7" s="203">
        <v>19245</v>
      </c>
      <c r="AB7" s="202">
        <v>10613</v>
      </c>
      <c r="AC7" s="202">
        <v>1837433</v>
      </c>
      <c r="AD7" s="203">
        <f aca="true" t="shared" si="2" ref="AD7:AI7">SUMIF($E$10:$E$47,"地元",AD10:AD47)</f>
        <v>18955</v>
      </c>
      <c r="AE7" s="202">
        <f t="shared" si="2"/>
        <v>11770</v>
      </c>
      <c r="AF7" s="202">
        <f t="shared" si="2"/>
        <v>2145843</v>
      </c>
      <c r="AG7" s="316">
        <f t="shared" si="2"/>
        <v>18843</v>
      </c>
      <c r="AH7" s="315">
        <f t="shared" si="2"/>
        <v>11961</v>
      </c>
      <c r="AI7" s="315">
        <f t="shared" si="2"/>
        <v>2211033</v>
      </c>
    </row>
    <row r="8" spans="1:35" ht="15" customHeight="1">
      <c r="A8" s="258"/>
      <c r="B8" s="259">
        <v>21923</v>
      </c>
      <c r="C8" s="260">
        <v>11271</v>
      </c>
      <c r="D8" s="260">
        <v>2057154</v>
      </c>
      <c r="E8" s="222" t="s">
        <v>433</v>
      </c>
      <c r="F8" s="256">
        <v>19497</v>
      </c>
      <c r="G8" s="257">
        <v>8336</v>
      </c>
      <c r="H8" s="257">
        <v>1833871</v>
      </c>
      <c r="I8" s="257">
        <v>16363</v>
      </c>
      <c r="J8" s="257">
        <v>8017</v>
      </c>
      <c r="K8" s="257">
        <v>1821818</v>
      </c>
      <c r="L8" s="257">
        <v>17704</v>
      </c>
      <c r="M8" s="257">
        <v>8402</v>
      </c>
      <c r="N8" s="257">
        <v>1920029</v>
      </c>
      <c r="O8" s="245">
        <v>18201</v>
      </c>
      <c r="P8" s="245">
        <v>9784</v>
      </c>
      <c r="Q8" s="245">
        <v>1712774</v>
      </c>
      <c r="R8" s="245">
        <v>17594</v>
      </c>
      <c r="S8" s="245">
        <v>7575</v>
      </c>
      <c r="T8" s="245">
        <v>1669794</v>
      </c>
      <c r="U8" s="245">
        <v>18429</v>
      </c>
      <c r="V8" s="245">
        <v>6981</v>
      </c>
      <c r="W8" s="245">
        <v>1134988</v>
      </c>
      <c r="X8" s="202">
        <v>17351</v>
      </c>
      <c r="Y8" s="202">
        <v>5336</v>
      </c>
      <c r="Z8" s="202">
        <v>1022855</v>
      </c>
      <c r="AA8" s="202">
        <v>16421</v>
      </c>
      <c r="AB8" s="202">
        <v>7348</v>
      </c>
      <c r="AC8" s="202">
        <v>1103185</v>
      </c>
      <c r="AD8" s="202">
        <f aca="true" t="shared" si="3" ref="AD8:AI8">SUMIF($E$10:$E$47,"廻来",AD10:AD47)</f>
        <v>16040</v>
      </c>
      <c r="AE8" s="202">
        <f t="shared" si="3"/>
        <v>6849</v>
      </c>
      <c r="AF8" s="202">
        <f t="shared" si="3"/>
        <v>1082154</v>
      </c>
      <c r="AG8" s="314">
        <f t="shared" si="3"/>
        <v>17143</v>
      </c>
      <c r="AH8" s="315">
        <f t="shared" si="3"/>
        <v>8478</v>
      </c>
      <c r="AI8" s="315">
        <f t="shared" si="3"/>
        <v>1204206</v>
      </c>
    </row>
    <row r="9" spans="1:35" ht="15" customHeight="1">
      <c r="A9" s="130"/>
      <c r="B9" s="262"/>
      <c r="C9" s="263"/>
      <c r="D9" s="263"/>
      <c r="E9" s="264"/>
      <c r="F9" s="265"/>
      <c r="G9" s="266"/>
      <c r="H9" s="266"/>
      <c r="I9" s="266"/>
      <c r="J9" s="266"/>
      <c r="K9" s="266"/>
      <c r="L9" s="266"/>
      <c r="M9" s="266"/>
      <c r="N9" s="266"/>
      <c r="X9" s="206"/>
      <c r="Y9" s="206"/>
      <c r="Z9" s="206"/>
      <c r="AA9" s="206"/>
      <c r="AB9" s="206"/>
      <c r="AC9" s="206"/>
      <c r="AD9" s="206"/>
      <c r="AE9" s="206"/>
      <c r="AF9" s="206"/>
      <c r="AG9" s="313"/>
      <c r="AH9" s="269"/>
      <c r="AI9" s="269"/>
    </row>
    <row r="10" spans="1:35" ht="15" customHeight="1">
      <c r="A10" s="130" t="s">
        <v>354</v>
      </c>
      <c r="B10" s="267">
        <v>500</v>
      </c>
      <c r="C10" s="249">
        <v>90</v>
      </c>
      <c r="D10" s="263">
        <v>32335</v>
      </c>
      <c r="E10" s="133" t="s">
        <v>355</v>
      </c>
      <c r="F10" s="265">
        <v>295</v>
      </c>
      <c r="G10" s="266">
        <v>38</v>
      </c>
      <c r="H10" s="266">
        <v>14692</v>
      </c>
      <c r="I10" s="266">
        <f>56+23</f>
        <v>79</v>
      </c>
      <c r="J10" s="266">
        <f>5+10</f>
        <v>15</v>
      </c>
      <c r="K10" s="266">
        <v>2025</v>
      </c>
      <c r="L10" s="266">
        <v>17</v>
      </c>
      <c r="M10" s="266">
        <v>2</v>
      </c>
      <c r="N10" s="266">
        <v>713</v>
      </c>
      <c r="O10" s="248">
        <v>26</v>
      </c>
      <c r="P10" s="248">
        <v>2</v>
      </c>
      <c r="Q10" s="248">
        <v>755</v>
      </c>
      <c r="R10" s="248">
        <v>27</v>
      </c>
      <c r="S10" s="248">
        <v>2</v>
      </c>
      <c r="T10" s="248">
        <v>457</v>
      </c>
      <c r="U10" s="248">
        <v>3</v>
      </c>
      <c r="V10" s="248">
        <v>0</v>
      </c>
      <c r="W10" s="248">
        <v>22</v>
      </c>
      <c r="X10" s="204">
        <v>10</v>
      </c>
      <c r="Y10" s="204">
        <v>3</v>
      </c>
      <c r="Z10" s="204">
        <v>387</v>
      </c>
      <c r="AA10" s="204">
        <v>8</v>
      </c>
      <c r="AB10" s="204">
        <v>1</v>
      </c>
      <c r="AC10" s="204">
        <v>45</v>
      </c>
      <c r="AD10" s="204">
        <v>16</v>
      </c>
      <c r="AE10" s="204">
        <v>1</v>
      </c>
      <c r="AF10" s="204">
        <v>472</v>
      </c>
      <c r="AG10" s="317">
        <v>2</v>
      </c>
      <c r="AH10" s="200">
        <v>1</v>
      </c>
      <c r="AI10" s="200">
        <v>29</v>
      </c>
    </row>
    <row r="11" spans="1:35" ht="15" customHeight="1">
      <c r="A11" s="130"/>
      <c r="B11" s="267">
        <v>71</v>
      </c>
      <c r="C11" s="249">
        <v>18</v>
      </c>
      <c r="D11" s="263">
        <v>6131</v>
      </c>
      <c r="E11" s="133" t="s">
        <v>356</v>
      </c>
      <c r="F11" s="265">
        <v>227</v>
      </c>
      <c r="G11" s="266">
        <v>112</v>
      </c>
      <c r="H11" s="266">
        <v>49466</v>
      </c>
      <c r="I11" s="266">
        <f>57+123</f>
        <v>180</v>
      </c>
      <c r="J11" s="266">
        <f>11+68</f>
        <v>79</v>
      </c>
      <c r="K11" s="266">
        <f>4548+6879</f>
        <v>11427</v>
      </c>
      <c r="L11" s="266">
        <v>43</v>
      </c>
      <c r="M11" s="266">
        <v>9</v>
      </c>
      <c r="N11" s="266">
        <v>3677</v>
      </c>
      <c r="O11" s="248">
        <v>11</v>
      </c>
      <c r="P11" s="248">
        <v>1</v>
      </c>
      <c r="Q11" s="248">
        <v>178</v>
      </c>
      <c r="R11" s="248">
        <v>39</v>
      </c>
      <c r="S11" s="248">
        <v>5</v>
      </c>
      <c r="T11" s="248">
        <v>1102</v>
      </c>
      <c r="U11" s="248">
        <v>8</v>
      </c>
      <c r="V11" s="248">
        <v>1</v>
      </c>
      <c r="W11" s="248">
        <v>103</v>
      </c>
      <c r="X11" s="204">
        <v>20</v>
      </c>
      <c r="Y11" s="204">
        <v>3</v>
      </c>
      <c r="Z11" s="204">
        <v>596</v>
      </c>
      <c r="AA11" s="204">
        <v>19</v>
      </c>
      <c r="AB11" s="204">
        <v>2</v>
      </c>
      <c r="AC11" s="204">
        <v>418</v>
      </c>
      <c r="AD11" s="204">
        <v>21</v>
      </c>
      <c r="AE11" s="204">
        <v>5</v>
      </c>
      <c r="AF11" s="204">
        <v>1603</v>
      </c>
      <c r="AG11" s="317">
        <v>11</v>
      </c>
      <c r="AH11" s="214" t="s">
        <v>717</v>
      </c>
      <c r="AI11" s="200">
        <v>469</v>
      </c>
    </row>
    <row r="12" spans="1:35" ht="15" customHeight="1">
      <c r="A12" s="130" t="s">
        <v>357</v>
      </c>
      <c r="B12" s="262">
        <v>5645</v>
      </c>
      <c r="C12" s="249">
        <v>189</v>
      </c>
      <c r="D12" s="263">
        <v>94635</v>
      </c>
      <c r="E12" s="133" t="s">
        <v>355</v>
      </c>
      <c r="F12" s="265">
        <v>5153</v>
      </c>
      <c r="G12" s="266">
        <v>156</v>
      </c>
      <c r="H12" s="266">
        <v>83618</v>
      </c>
      <c r="I12" s="266">
        <v>4057</v>
      </c>
      <c r="J12" s="266">
        <v>122</v>
      </c>
      <c r="K12" s="266">
        <v>60457</v>
      </c>
      <c r="L12" s="266">
        <v>4386</v>
      </c>
      <c r="M12" s="266">
        <v>153</v>
      </c>
      <c r="N12" s="266">
        <v>60760</v>
      </c>
      <c r="O12" s="248">
        <v>4897</v>
      </c>
      <c r="P12" s="248">
        <v>116</v>
      </c>
      <c r="Q12" s="248">
        <v>78420</v>
      </c>
      <c r="R12" s="248">
        <v>6075</v>
      </c>
      <c r="S12" s="248">
        <v>249</v>
      </c>
      <c r="T12" s="248">
        <v>114780</v>
      </c>
      <c r="U12" s="248">
        <v>6161</v>
      </c>
      <c r="V12" s="248">
        <v>237</v>
      </c>
      <c r="W12" s="248">
        <v>105471</v>
      </c>
      <c r="X12" s="204">
        <v>5695</v>
      </c>
      <c r="Y12" s="204">
        <v>262</v>
      </c>
      <c r="Z12" s="204">
        <v>144764</v>
      </c>
      <c r="AA12" s="204">
        <v>4761</v>
      </c>
      <c r="AB12" s="204">
        <v>161</v>
      </c>
      <c r="AC12" s="204">
        <v>103823</v>
      </c>
      <c r="AD12" s="204">
        <v>3190</v>
      </c>
      <c r="AE12" s="214" t="s">
        <v>600</v>
      </c>
      <c r="AF12" s="204">
        <v>27498</v>
      </c>
      <c r="AG12" s="317">
        <v>1880</v>
      </c>
      <c r="AH12" s="214">
        <v>19</v>
      </c>
      <c r="AI12" s="200">
        <v>18419</v>
      </c>
    </row>
    <row r="13" spans="1:35" ht="15" customHeight="1">
      <c r="A13" s="130"/>
      <c r="B13" s="262">
        <v>6007</v>
      </c>
      <c r="C13" s="249">
        <v>278</v>
      </c>
      <c r="D13" s="263">
        <v>123509</v>
      </c>
      <c r="E13" s="133" t="s">
        <v>356</v>
      </c>
      <c r="F13" s="265">
        <v>5171</v>
      </c>
      <c r="G13" s="266">
        <v>232</v>
      </c>
      <c r="H13" s="266">
        <v>113082</v>
      </c>
      <c r="I13" s="266">
        <v>4399</v>
      </c>
      <c r="J13" s="266">
        <v>211</v>
      </c>
      <c r="K13" s="266">
        <v>88160</v>
      </c>
      <c r="L13" s="266">
        <v>4281</v>
      </c>
      <c r="M13" s="266">
        <v>182</v>
      </c>
      <c r="N13" s="266">
        <v>78711</v>
      </c>
      <c r="O13" s="248">
        <v>4320</v>
      </c>
      <c r="P13" s="248">
        <v>128</v>
      </c>
      <c r="Q13" s="248">
        <v>101169</v>
      </c>
      <c r="R13" s="248">
        <v>5389</v>
      </c>
      <c r="S13" s="248">
        <v>275</v>
      </c>
      <c r="T13" s="248">
        <v>136288</v>
      </c>
      <c r="U13" s="248">
        <v>6175</v>
      </c>
      <c r="V13" s="248">
        <v>321</v>
      </c>
      <c r="W13" s="248">
        <v>147492</v>
      </c>
      <c r="X13" s="204">
        <v>6543</v>
      </c>
      <c r="Y13" s="204">
        <v>339</v>
      </c>
      <c r="Z13" s="204">
        <v>191036</v>
      </c>
      <c r="AA13" s="204">
        <v>5019</v>
      </c>
      <c r="AB13" s="204">
        <v>219</v>
      </c>
      <c r="AC13" s="204">
        <v>145449</v>
      </c>
      <c r="AD13" s="204">
        <v>2790</v>
      </c>
      <c r="AE13" s="204">
        <v>84</v>
      </c>
      <c r="AF13" s="204">
        <v>70408</v>
      </c>
      <c r="AG13" s="317">
        <v>1534</v>
      </c>
      <c r="AH13" s="200">
        <v>16</v>
      </c>
      <c r="AI13" s="200">
        <v>12831</v>
      </c>
    </row>
    <row r="14" spans="1:35" ht="15" customHeight="1">
      <c r="A14" s="130" t="s">
        <v>358</v>
      </c>
      <c r="B14" s="262">
        <v>2228</v>
      </c>
      <c r="C14" s="263">
        <v>7508</v>
      </c>
      <c r="D14" s="263">
        <v>1758182</v>
      </c>
      <c r="E14" s="133" t="s">
        <v>355</v>
      </c>
      <c r="F14" s="265">
        <v>1846</v>
      </c>
      <c r="G14" s="266">
        <v>4812</v>
      </c>
      <c r="H14" s="266">
        <v>1548327</v>
      </c>
      <c r="I14" s="266">
        <v>1703</v>
      </c>
      <c r="J14" s="266">
        <v>5668</v>
      </c>
      <c r="K14" s="266">
        <v>1871813</v>
      </c>
      <c r="L14" s="266">
        <v>1718</v>
      </c>
      <c r="M14" s="266">
        <v>5180</v>
      </c>
      <c r="N14" s="266">
        <v>1325789</v>
      </c>
      <c r="O14" s="248">
        <v>1575</v>
      </c>
      <c r="P14" s="248">
        <v>5129</v>
      </c>
      <c r="Q14" s="248">
        <v>1259165</v>
      </c>
      <c r="R14" s="248">
        <v>1441</v>
      </c>
      <c r="S14" s="248">
        <v>4821</v>
      </c>
      <c r="T14" s="248">
        <v>1301464</v>
      </c>
      <c r="U14" s="248">
        <v>1532</v>
      </c>
      <c r="V14" s="248">
        <v>4639</v>
      </c>
      <c r="W14" s="248">
        <v>739027</v>
      </c>
      <c r="X14" s="204">
        <v>1447</v>
      </c>
      <c r="Y14" s="204">
        <v>7154</v>
      </c>
      <c r="Z14" s="204">
        <v>1027760</v>
      </c>
      <c r="AA14" s="204">
        <v>1454</v>
      </c>
      <c r="AB14" s="204">
        <v>7473</v>
      </c>
      <c r="AC14" s="204">
        <v>1199990</v>
      </c>
      <c r="AD14" s="204">
        <v>1574</v>
      </c>
      <c r="AE14" s="204">
        <v>8773</v>
      </c>
      <c r="AF14" s="204">
        <v>1563814</v>
      </c>
      <c r="AG14" s="317">
        <v>1552</v>
      </c>
      <c r="AH14" s="200">
        <v>7572</v>
      </c>
      <c r="AI14" s="200">
        <v>1472334</v>
      </c>
    </row>
    <row r="15" spans="1:35" ht="15" customHeight="1">
      <c r="A15" s="130"/>
      <c r="B15" s="262">
        <v>1327</v>
      </c>
      <c r="C15" s="263">
        <v>4085</v>
      </c>
      <c r="D15" s="263">
        <v>677045</v>
      </c>
      <c r="E15" s="133" t="s">
        <v>356</v>
      </c>
      <c r="F15" s="265">
        <v>1097</v>
      </c>
      <c r="G15" s="266">
        <v>1539</v>
      </c>
      <c r="H15" s="266">
        <v>385840</v>
      </c>
      <c r="I15" s="266">
        <v>825</v>
      </c>
      <c r="J15" s="266">
        <v>1182</v>
      </c>
      <c r="K15" s="266">
        <v>394831</v>
      </c>
      <c r="L15" s="266">
        <v>905</v>
      </c>
      <c r="M15" s="266">
        <v>1496</v>
      </c>
      <c r="N15" s="266">
        <v>334241</v>
      </c>
      <c r="O15" s="248">
        <v>1126</v>
      </c>
      <c r="P15" s="248">
        <v>2236</v>
      </c>
      <c r="Q15" s="248">
        <v>424223</v>
      </c>
      <c r="R15" s="248">
        <v>1338</v>
      </c>
      <c r="S15" s="248">
        <v>2880</v>
      </c>
      <c r="T15" s="248">
        <v>672361</v>
      </c>
      <c r="U15" s="248">
        <v>1309</v>
      </c>
      <c r="V15" s="248">
        <v>2452</v>
      </c>
      <c r="W15" s="248">
        <v>370993</v>
      </c>
      <c r="X15" s="204">
        <v>1025</v>
      </c>
      <c r="Y15" s="204">
        <v>2106</v>
      </c>
      <c r="Z15" s="204">
        <v>306459</v>
      </c>
      <c r="AA15" s="204">
        <v>979</v>
      </c>
      <c r="AB15" s="204">
        <v>2781</v>
      </c>
      <c r="AC15" s="204">
        <v>347524</v>
      </c>
      <c r="AD15" s="204">
        <v>992</v>
      </c>
      <c r="AE15" s="204">
        <v>2847</v>
      </c>
      <c r="AF15" s="204">
        <v>424969</v>
      </c>
      <c r="AG15" s="317">
        <v>651</v>
      </c>
      <c r="AH15" s="200">
        <v>2671</v>
      </c>
      <c r="AI15" s="200">
        <v>353998</v>
      </c>
    </row>
    <row r="16" spans="1:35" ht="15" customHeight="1">
      <c r="A16" s="130" t="s">
        <v>359</v>
      </c>
      <c r="B16" s="267">
        <v>26</v>
      </c>
      <c r="C16" s="249">
        <v>144</v>
      </c>
      <c r="D16" s="263">
        <v>15929</v>
      </c>
      <c r="E16" s="133" t="s">
        <v>355</v>
      </c>
      <c r="F16" s="265">
        <v>3</v>
      </c>
      <c r="G16" s="266">
        <v>4</v>
      </c>
      <c r="H16" s="266">
        <v>548</v>
      </c>
      <c r="I16" s="266">
        <v>2</v>
      </c>
      <c r="J16" s="266">
        <v>1</v>
      </c>
      <c r="K16" s="266">
        <v>156</v>
      </c>
      <c r="L16" s="266">
        <v>7</v>
      </c>
      <c r="M16" s="266">
        <v>108</v>
      </c>
      <c r="N16" s="266">
        <v>7238</v>
      </c>
      <c r="O16" s="248">
        <v>8</v>
      </c>
      <c r="P16" s="248">
        <v>60</v>
      </c>
      <c r="Q16" s="248">
        <v>4965</v>
      </c>
      <c r="R16" s="248">
        <v>2</v>
      </c>
      <c r="S16" s="248">
        <v>6</v>
      </c>
      <c r="T16" s="248">
        <v>706</v>
      </c>
      <c r="U16" s="248">
        <v>2</v>
      </c>
      <c r="V16" s="248">
        <v>19</v>
      </c>
      <c r="W16" s="248">
        <v>2526</v>
      </c>
      <c r="X16" s="204">
        <v>70</v>
      </c>
      <c r="Y16" s="204">
        <v>814</v>
      </c>
      <c r="Z16" s="204">
        <v>185874</v>
      </c>
      <c r="AA16" s="204">
        <v>48</v>
      </c>
      <c r="AB16" s="204">
        <v>486</v>
      </c>
      <c r="AC16" s="204">
        <v>72408</v>
      </c>
      <c r="AD16" s="204">
        <v>18</v>
      </c>
      <c r="AE16" s="204">
        <v>39</v>
      </c>
      <c r="AF16" s="204">
        <v>9384</v>
      </c>
      <c r="AG16" s="317">
        <v>37</v>
      </c>
      <c r="AH16" s="200">
        <v>387</v>
      </c>
      <c r="AI16" s="200">
        <v>33138</v>
      </c>
    </row>
    <row r="17" spans="1:35" ht="15" customHeight="1">
      <c r="A17" s="130"/>
      <c r="B17" s="131" t="s">
        <v>352</v>
      </c>
      <c r="C17" s="132" t="s">
        <v>352</v>
      </c>
      <c r="D17" s="132" t="s">
        <v>352</v>
      </c>
      <c r="E17" s="133" t="s">
        <v>356</v>
      </c>
      <c r="F17" s="134" t="s">
        <v>353</v>
      </c>
      <c r="G17" s="135" t="s">
        <v>353</v>
      </c>
      <c r="H17" s="135" t="s">
        <v>353</v>
      </c>
      <c r="I17" s="135" t="s">
        <v>353</v>
      </c>
      <c r="J17" s="135" t="s">
        <v>353</v>
      </c>
      <c r="K17" s="266">
        <v>0</v>
      </c>
      <c r="L17" s="266">
        <v>1</v>
      </c>
      <c r="M17" s="266">
        <v>15</v>
      </c>
      <c r="N17" s="266">
        <v>1060</v>
      </c>
      <c r="O17" s="135" t="s">
        <v>353</v>
      </c>
      <c r="P17" s="135" t="s">
        <v>353</v>
      </c>
      <c r="Q17" s="135" t="s">
        <v>353</v>
      </c>
      <c r="R17" s="135" t="s">
        <v>599</v>
      </c>
      <c r="S17" s="135" t="s">
        <v>600</v>
      </c>
      <c r="T17" s="135" t="s">
        <v>601</v>
      </c>
      <c r="U17" s="135" t="s">
        <v>599</v>
      </c>
      <c r="V17" s="135" t="s">
        <v>600</v>
      </c>
      <c r="W17" s="135" t="s">
        <v>601</v>
      </c>
      <c r="X17" s="204">
        <v>6</v>
      </c>
      <c r="Y17" s="204">
        <v>63</v>
      </c>
      <c r="Z17" s="204">
        <v>14830</v>
      </c>
      <c r="AA17" s="204">
        <v>13</v>
      </c>
      <c r="AB17" s="204">
        <v>90</v>
      </c>
      <c r="AC17" s="204">
        <v>14320</v>
      </c>
      <c r="AD17" s="204">
        <v>2</v>
      </c>
      <c r="AE17" s="204">
        <v>14</v>
      </c>
      <c r="AF17" s="204">
        <v>3103</v>
      </c>
      <c r="AG17" s="317">
        <v>1</v>
      </c>
      <c r="AH17" s="200">
        <v>13</v>
      </c>
      <c r="AI17" s="200">
        <v>1427</v>
      </c>
    </row>
    <row r="18" spans="1:35" ht="15" customHeight="1">
      <c r="A18" s="130" t="s">
        <v>360</v>
      </c>
      <c r="B18" s="267">
        <v>345</v>
      </c>
      <c r="C18" s="249">
        <v>142</v>
      </c>
      <c r="D18" s="263">
        <v>54535</v>
      </c>
      <c r="E18" s="133" t="s">
        <v>355</v>
      </c>
      <c r="F18" s="265">
        <v>317</v>
      </c>
      <c r="G18" s="266">
        <v>192</v>
      </c>
      <c r="H18" s="266">
        <v>74133</v>
      </c>
      <c r="I18" s="266">
        <v>291</v>
      </c>
      <c r="J18" s="266">
        <v>188</v>
      </c>
      <c r="K18" s="266">
        <v>69838</v>
      </c>
      <c r="L18" s="266">
        <v>362</v>
      </c>
      <c r="M18" s="266">
        <v>197</v>
      </c>
      <c r="N18" s="266">
        <v>65095</v>
      </c>
      <c r="O18" s="248">
        <v>263</v>
      </c>
      <c r="P18" s="248">
        <v>88</v>
      </c>
      <c r="Q18" s="248">
        <v>29386</v>
      </c>
      <c r="R18" s="248">
        <v>235</v>
      </c>
      <c r="S18" s="248">
        <v>60</v>
      </c>
      <c r="T18" s="248">
        <v>18891</v>
      </c>
      <c r="U18" s="248">
        <v>226</v>
      </c>
      <c r="V18" s="248">
        <v>88</v>
      </c>
      <c r="W18" s="248">
        <v>26298</v>
      </c>
      <c r="X18" s="204">
        <v>216</v>
      </c>
      <c r="Y18" s="204">
        <v>81</v>
      </c>
      <c r="Z18" s="204">
        <v>27033</v>
      </c>
      <c r="AA18" s="204">
        <v>130</v>
      </c>
      <c r="AB18" s="204">
        <v>32</v>
      </c>
      <c r="AC18" s="204">
        <v>10393</v>
      </c>
      <c r="AD18" s="204">
        <v>195</v>
      </c>
      <c r="AE18" s="204">
        <v>84</v>
      </c>
      <c r="AF18" s="204">
        <v>22609</v>
      </c>
      <c r="AG18" s="317">
        <v>134</v>
      </c>
      <c r="AH18" s="200">
        <v>62</v>
      </c>
      <c r="AI18" s="200">
        <v>16996</v>
      </c>
    </row>
    <row r="19" spans="1:35" ht="15" customHeight="1">
      <c r="A19" s="130"/>
      <c r="B19" s="267">
        <v>900</v>
      </c>
      <c r="C19" s="249">
        <v>381</v>
      </c>
      <c r="D19" s="263">
        <v>198050</v>
      </c>
      <c r="E19" s="133" t="s">
        <v>356</v>
      </c>
      <c r="F19" s="265">
        <v>1056</v>
      </c>
      <c r="G19" s="266">
        <v>354</v>
      </c>
      <c r="H19" s="266">
        <v>223259</v>
      </c>
      <c r="I19" s="266">
        <v>608</v>
      </c>
      <c r="J19" s="266">
        <v>289</v>
      </c>
      <c r="K19" s="266">
        <v>141395</v>
      </c>
      <c r="L19" s="266">
        <v>1114</v>
      </c>
      <c r="M19" s="266">
        <v>412</v>
      </c>
      <c r="N19" s="266">
        <v>208618</v>
      </c>
      <c r="O19" s="248">
        <v>804</v>
      </c>
      <c r="P19" s="248">
        <v>257</v>
      </c>
      <c r="Q19" s="248">
        <v>123227</v>
      </c>
      <c r="R19" s="248">
        <v>785</v>
      </c>
      <c r="S19" s="248">
        <v>272</v>
      </c>
      <c r="T19" s="248">
        <v>115772</v>
      </c>
      <c r="U19" s="248">
        <v>840</v>
      </c>
      <c r="V19" s="248">
        <v>296</v>
      </c>
      <c r="W19" s="248">
        <v>111686</v>
      </c>
      <c r="X19" s="204">
        <v>632</v>
      </c>
      <c r="Y19" s="204">
        <v>294</v>
      </c>
      <c r="Z19" s="204">
        <v>119604</v>
      </c>
      <c r="AA19" s="204">
        <v>412</v>
      </c>
      <c r="AB19" s="204">
        <v>186</v>
      </c>
      <c r="AC19" s="204">
        <v>85904</v>
      </c>
      <c r="AD19" s="204">
        <v>361</v>
      </c>
      <c r="AE19" s="204">
        <v>214</v>
      </c>
      <c r="AF19" s="204">
        <v>84543</v>
      </c>
      <c r="AG19" s="317">
        <v>182</v>
      </c>
      <c r="AH19" s="200">
        <v>91</v>
      </c>
      <c r="AI19" s="200">
        <v>47719</v>
      </c>
    </row>
    <row r="20" spans="1:35" ht="15" customHeight="1">
      <c r="A20" s="130" t="s">
        <v>361</v>
      </c>
      <c r="B20" s="267">
        <v>21</v>
      </c>
      <c r="C20" s="249">
        <v>4</v>
      </c>
      <c r="D20" s="263">
        <v>2676</v>
      </c>
      <c r="E20" s="133" t="s">
        <v>355</v>
      </c>
      <c r="F20" s="265">
        <v>93</v>
      </c>
      <c r="G20" s="266">
        <v>35</v>
      </c>
      <c r="H20" s="266">
        <v>18806</v>
      </c>
      <c r="I20" s="266">
        <f>219+0</f>
        <v>219</v>
      </c>
      <c r="J20" s="266">
        <f>120+0</f>
        <v>120</v>
      </c>
      <c r="K20" s="266">
        <f>56680+0</f>
        <v>56680</v>
      </c>
      <c r="L20" s="266">
        <v>258</v>
      </c>
      <c r="M20" s="266">
        <v>85</v>
      </c>
      <c r="N20" s="266">
        <v>32595</v>
      </c>
      <c r="O20" s="248">
        <v>156</v>
      </c>
      <c r="P20" s="248">
        <v>24</v>
      </c>
      <c r="Q20" s="248">
        <v>14238</v>
      </c>
      <c r="R20" s="248">
        <v>112</v>
      </c>
      <c r="S20" s="248">
        <v>17</v>
      </c>
      <c r="T20" s="248">
        <v>10315</v>
      </c>
      <c r="U20" s="248">
        <v>98</v>
      </c>
      <c r="V20" s="248">
        <v>12</v>
      </c>
      <c r="W20" s="248">
        <v>6869</v>
      </c>
      <c r="X20" s="204">
        <v>67</v>
      </c>
      <c r="Y20" s="204">
        <v>10</v>
      </c>
      <c r="Z20" s="204">
        <v>5067</v>
      </c>
      <c r="AA20" s="204">
        <v>58</v>
      </c>
      <c r="AB20" s="204">
        <v>8</v>
      </c>
      <c r="AC20" s="204">
        <v>4328</v>
      </c>
      <c r="AD20" s="204">
        <v>65</v>
      </c>
      <c r="AE20" s="204">
        <v>14</v>
      </c>
      <c r="AF20" s="204">
        <v>6596</v>
      </c>
      <c r="AG20" s="317">
        <v>65</v>
      </c>
      <c r="AH20" s="200">
        <v>15</v>
      </c>
      <c r="AI20" s="200">
        <v>6690</v>
      </c>
    </row>
    <row r="21" spans="1:35" ht="15" customHeight="1">
      <c r="A21" s="130"/>
      <c r="B21" s="262">
        <v>1091</v>
      </c>
      <c r="C21" s="249">
        <v>417</v>
      </c>
      <c r="D21" s="263">
        <v>194408</v>
      </c>
      <c r="E21" s="133" t="s">
        <v>356</v>
      </c>
      <c r="F21" s="265">
        <v>1123</v>
      </c>
      <c r="G21" s="266">
        <v>577</v>
      </c>
      <c r="H21" s="266">
        <v>241187</v>
      </c>
      <c r="I21" s="266">
        <f>1124+23</f>
        <v>1147</v>
      </c>
      <c r="J21" s="266">
        <f>635+6</f>
        <v>641</v>
      </c>
      <c r="K21" s="266">
        <f>276969+6266</f>
        <v>283235</v>
      </c>
      <c r="L21" s="266">
        <v>1538</v>
      </c>
      <c r="M21" s="266">
        <v>706</v>
      </c>
      <c r="N21" s="266">
        <v>279715</v>
      </c>
      <c r="O21" s="248">
        <v>1203</v>
      </c>
      <c r="P21" s="248">
        <v>266</v>
      </c>
      <c r="Q21" s="248">
        <v>183959</v>
      </c>
      <c r="R21" s="248">
        <v>439</v>
      </c>
      <c r="S21" s="248">
        <v>75</v>
      </c>
      <c r="T21" s="248">
        <v>43038</v>
      </c>
      <c r="U21" s="248">
        <v>593</v>
      </c>
      <c r="V21" s="248">
        <v>104</v>
      </c>
      <c r="W21" s="248">
        <v>58352</v>
      </c>
      <c r="X21" s="204">
        <v>399</v>
      </c>
      <c r="Y21" s="204">
        <v>59</v>
      </c>
      <c r="Z21" s="204">
        <v>27481</v>
      </c>
      <c r="AA21" s="204">
        <v>456</v>
      </c>
      <c r="AB21" s="204">
        <v>70</v>
      </c>
      <c r="AC21" s="204">
        <v>30538</v>
      </c>
      <c r="AD21" s="204">
        <v>224</v>
      </c>
      <c r="AE21" s="204">
        <v>37</v>
      </c>
      <c r="AF21" s="204">
        <v>14756</v>
      </c>
      <c r="AG21" s="317">
        <v>243</v>
      </c>
      <c r="AH21" s="200">
        <v>39</v>
      </c>
      <c r="AI21" s="200">
        <v>17220</v>
      </c>
    </row>
    <row r="22" spans="1:35" ht="15" customHeight="1">
      <c r="A22" s="130" t="s">
        <v>362</v>
      </c>
      <c r="B22" s="262">
        <v>6029</v>
      </c>
      <c r="C22" s="249">
        <v>109</v>
      </c>
      <c r="D22" s="263">
        <v>92893</v>
      </c>
      <c r="E22" s="133" t="s">
        <v>355</v>
      </c>
      <c r="F22" s="265">
        <v>5800</v>
      </c>
      <c r="G22" s="266">
        <v>112</v>
      </c>
      <c r="H22" s="266">
        <v>84747</v>
      </c>
      <c r="I22" s="266">
        <f>4485+3</f>
        <v>4488</v>
      </c>
      <c r="J22" s="266">
        <f>99+5</f>
        <v>104</v>
      </c>
      <c r="K22" s="266">
        <f>61698+1633</f>
        <v>63331</v>
      </c>
      <c r="L22" s="266">
        <v>4489</v>
      </c>
      <c r="M22" s="266">
        <v>87</v>
      </c>
      <c r="N22" s="266">
        <v>70079</v>
      </c>
      <c r="O22" s="248">
        <v>5398</v>
      </c>
      <c r="P22" s="248">
        <v>107</v>
      </c>
      <c r="Q22" s="248">
        <v>68198</v>
      </c>
      <c r="R22" s="248">
        <v>4787</v>
      </c>
      <c r="S22" s="248">
        <v>86</v>
      </c>
      <c r="T22" s="248">
        <v>67487</v>
      </c>
      <c r="U22" s="248">
        <v>4140</v>
      </c>
      <c r="V22" s="248">
        <v>73</v>
      </c>
      <c r="W22" s="248">
        <v>51326</v>
      </c>
      <c r="X22" s="204">
        <v>4022</v>
      </c>
      <c r="Y22" s="204">
        <v>70</v>
      </c>
      <c r="Z22" s="204">
        <v>53056</v>
      </c>
      <c r="AA22" s="204">
        <v>3741</v>
      </c>
      <c r="AB22" s="204">
        <v>76</v>
      </c>
      <c r="AC22" s="204">
        <v>54057</v>
      </c>
      <c r="AD22" s="204">
        <v>3457</v>
      </c>
      <c r="AE22" s="204">
        <v>61</v>
      </c>
      <c r="AF22" s="204">
        <v>47687</v>
      </c>
      <c r="AG22" s="317">
        <v>3387</v>
      </c>
      <c r="AH22" s="200">
        <v>72</v>
      </c>
      <c r="AI22" s="200">
        <v>50343</v>
      </c>
    </row>
    <row r="23" spans="1:35" ht="15" customHeight="1">
      <c r="A23" s="130"/>
      <c r="B23" s="262">
        <v>5974</v>
      </c>
      <c r="C23" s="249">
        <v>191</v>
      </c>
      <c r="D23" s="263">
        <v>173392</v>
      </c>
      <c r="E23" s="133" t="s">
        <v>356</v>
      </c>
      <c r="F23" s="265">
        <v>4921</v>
      </c>
      <c r="G23" s="266">
        <v>170</v>
      </c>
      <c r="H23" s="266">
        <v>151869</v>
      </c>
      <c r="I23" s="266">
        <f>4150+10</f>
        <v>4160</v>
      </c>
      <c r="J23" s="266">
        <f>152+8</f>
        <v>160</v>
      </c>
      <c r="K23" s="266">
        <f>88160+4052</f>
        <v>92212</v>
      </c>
      <c r="L23" s="266">
        <v>4446</v>
      </c>
      <c r="M23" s="266">
        <v>164</v>
      </c>
      <c r="N23" s="266">
        <v>129359</v>
      </c>
      <c r="O23" s="248">
        <v>5790</v>
      </c>
      <c r="P23" s="248">
        <v>236</v>
      </c>
      <c r="Q23" s="248">
        <v>124792</v>
      </c>
      <c r="R23" s="248">
        <v>5061</v>
      </c>
      <c r="S23" s="248">
        <v>154</v>
      </c>
      <c r="T23" s="248">
        <v>120433</v>
      </c>
      <c r="U23" s="248">
        <v>4961</v>
      </c>
      <c r="V23" s="248">
        <v>151</v>
      </c>
      <c r="W23" s="248">
        <v>109502</v>
      </c>
      <c r="X23" s="204">
        <v>4466</v>
      </c>
      <c r="Y23" s="204">
        <v>122</v>
      </c>
      <c r="Z23" s="204">
        <v>94630</v>
      </c>
      <c r="AA23" s="204">
        <v>4704</v>
      </c>
      <c r="AB23" s="204">
        <v>175</v>
      </c>
      <c r="AC23" s="204">
        <v>112518</v>
      </c>
      <c r="AD23" s="204">
        <v>4483</v>
      </c>
      <c r="AE23" s="204">
        <v>147</v>
      </c>
      <c r="AF23" s="204">
        <v>101949</v>
      </c>
      <c r="AG23" s="317">
        <v>4729</v>
      </c>
      <c r="AH23" s="200">
        <v>161</v>
      </c>
      <c r="AI23" s="200">
        <v>119070</v>
      </c>
    </row>
    <row r="24" spans="1:35" ht="15" customHeight="1">
      <c r="A24" s="130" t="s">
        <v>363</v>
      </c>
      <c r="B24" s="267">
        <v>24</v>
      </c>
      <c r="C24" s="249">
        <v>594</v>
      </c>
      <c r="D24" s="263">
        <v>38517</v>
      </c>
      <c r="E24" s="133" t="s">
        <v>355</v>
      </c>
      <c r="F24" s="265">
        <v>27</v>
      </c>
      <c r="G24" s="266">
        <v>162</v>
      </c>
      <c r="H24" s="266">
        <v>33307</v>
      </c>
      <c r="I24" s="266">
        <v>15</v>
      </c>
      <c r="J24" s="266">
        <v>99</v>
      </c>
      <c r="K24" s="266">
        <v>21114</v>
      </c>
      <c r="L24" s="266">
        <v>21</v>
      </c>
      <c r="M24" s="266">
        <v>340</v>
      </c>
      <c r="N24" s="266">
        <v>55185</v>
      </c>
      <c r="O24" s="248">
        <v>22</v>
      </c>
      <c r="P24" s="248">
        <v>529</v>
      </c>
      <c r="Q24" s="248">
        <v>45260</v>
      </c>
      <c r="R24" s="248">
        <v>17</v>
      </c>
      <c r="S24" s="248">
        <v>227</v>
      </c>
      <c r="T24" s="248">
        <v>26774</v>
      </c>
      <c r="U24" s="248">
        <v>22</v>
      </c>
      <c r="V24" s="248">
        <v>484</v>
      </c>
      <c r="W24" s="248">
        <v>25039</v>
      </c>
      <c r="X24" s="204">
        <v>13</v>
      </c>
      <c r="Y24" s="204">
        <v>100</v>
      </c>
      <c r="Z24" s="204">
        <v>12876</v>
      </c>
      <c r="AA24" s="204">
        <v>13</v>
      </c>
      <c r="AB24" s="204">
        <v>182</v>
      </c>
      <c r="AC24" s="204">
        <v>9085</v>
      </c>
      <c r="AD24" s="204">
        <v>28</v>
      </c>
      <c r="AE24" s="204">
        <v>561</v>
      </c>
      <c r="AF24" s="204">
        <v>27407</v>
      </c>
      <c r="AG24" s="317">
        <v>58</v>
      </c>
      <c r="AH24" s="200">
        <v>1201</v>
      </c>
      <c r="AI24" s="200">
        <v>68948</v>
      </c>
    </row>
    <row r="25" spans="1:35" ht="15" customHeight="1">
      <c r="A25" s="130"/>
      <c r="B25" s="267">
        <v>43</v>
      </c>
      <c r="C25" s="263">
        <v>1637</v>
      </c>
      <c r="D25" s="263">
        <v>205423</v>
      </c>
      <c r="E25" s="133" t="s">
        <v>356</v>
      </c>
      <c r="F25" s="265">
        <v>45</v>
      </c>
      <c r="G25" s="266">
        <v>843</v>
      </c>
      <c r="H25" s="266">
        <v>198487</v>
      </c>
      <c r="I25" s="266">
        <v>44</v>
      </c>
      <c r="J25" s="266">
        <v>1637</v>
      </c>
      <c r="K25" s="266">
        <v>403769</v>
      </c>
      <c r="L25" s="266">
        <v>64</v>
      </c>
      <c r="M25" s="266">
        <v>2691</v>
      </c>
      <c r="N25" s="266">
        <v>557296</v>
      </c>
      <c r="O25" s="248">
        <v>79</v>
      </c>
      <c r="P25" s="248">
        <v>4739</v>
      </c>
      <c r="Q25" s="248">
        <v>546146</v>
      </c>
      <c r="R25" s="248">
        <v>49</v>
      </c>
      <c r="S25" s="248">
        <v>2322</v>
      </c>
      <c r="T25" s="248">
        <v>387695</v>
      </c>
      <c r="U25" s="248">
        <v>33</v>
      </c>
      <c r="V25" s="248">
        <v>1572</v>
      </c>
      <c r="W25" s="248">
        <v>100755</v>
      </c>
      <c r="X25" s="204">
        <v>41</v>
      </c>
      <c r="Y25" s="204">
        <v>1025</v>
      </c>
      <c r="Z25" s="204">
        <v>103730</v>
      </c>
      <c r="AA25" s="204">
        <v>69</v>
      </c>
      <c r="AB25" s="204">
        <v>2266</v>
      </c>
      <c r="AC25" s="204">
        <v>160766</v>
      </c>
      <c r="AD25" s="204">
        <v>80</v>
      </c>
      <c r="AE25" s="204">
        <v>1807</v>
      </c>
      <c r="AF25" s="204">
        <v>94163</v>
      </c>
      <c r="AG25" s="317">
        <v>149</v>
      </c>
      <c r="AH25" s="200">
        <v>3164</v>
      </c>
      <c r="AI25" s="200">
        <v>182029</v>
      </c>
    </row>
    <row r="26" spans="1:35" ht="15" customHeight="1">
      <c r="A26" s="130" t="s">
        <v>364</v>
      </c>
      <c r="B26" s="267">
        <v>210</v>
      </c>
      <c r="C26" s="249">
        <v>166</v>
      </c>
      <c r="D26" s="263">
        <v>11314</v>
      </c>
      <c r="E26" s="133" t="s">
        <v>355</v>
      </c>
      <c r="F26" s="265">
        <v>318</v>
      </c>
      <c r="G26" s="266">
        <v>28</v>
      </c>
      <c r="H26" s="266">
        <v>11435</v>
      </c>
      <c r="I26" s="266">
        <v>166</v>
      </c>
      <c r="J26" s="266">
        <v>15</v>
      </c>
      <c r="K26" s="266">
        <v>9798</v>
      </c>
      <c r="L26" s="266">
        <v>300</v>
      </c>
      <c r="M26" s="266">
        <v>20</v>
      </c>
      <c r="N26" s="266">
        <v>9632</v>
      </c>
      <c r="O26" s="248">
        <v>199</v>
      </c>
      <c r="P26" s="248">
        <v>5</v>
      </c>
      <c r="Q26" s="248">
        <v>4869</v>
      </c>
      <c r="R26" s="248">
        <v>166</v>
      </c>
      <c r="S26" s="248">
        <v>7</v>
      </c>
      <c r="T26" s="248">
        <v>5784</v>
      </c>
      <c r="U26" s="248">
        <v>124</v>
      </c>
      <c r="V26" s="248">
        <v>4</v>
      </c>
      <c r="W26" s="248">
        <v>2662</v>
      </c>
      <c r="X26" s="204">
        <v>104</v>
      </c>
      <c r="Y26" s="204">
        <v>4</v>
      </c>
      <c r="Z26" s="204">
        <v>2599</v>
      </c>
      <c r="AA26" s="204">
        <v>124</v>
      </c>
      <c r="AB26" s="204">
        <v>8</v>
      </c>
      <c r="AC26" s="204">
        <v>2940</v>
      </c>
      <c r="AD26" s="204">
        <v>41</v>
      </c>
      <c r="AE26" s="204">
        <v>1</v>
      </c>
      <c r="AF26" s="204">
        <v>1050</v>
      </c>
      <c r="AG26" s="317">
        <v>91</v>
      </c>
      <c r="AH26" s="200">
        <v>5</v>
      </c>
      <c r="AI26" s="200">
        <v>4582</v>
      </c>
    </row>
    <row r="27" spans="1:35" ht="15" customHeight="1">
      <c r="A27" s="130"/>
      <c r="B27" s="267">
        <v>164</v>
      </c>
      <c r="C27" s="249">
        <v>28</v>
      </c>
      <c r="D27" s="263">
        <v>8974</v>
      </c>
      <c r="E27" s="133" t="s">
        <v>356</v>
      </c>
      <c r="F27" s="265">
        <v>159</v>
      </c>
      <c r="G27" s="266">
        <v>12</v>
      </c>
      <c r="H27" s="266">
        <v>7058</v>
      </c>
      <c r="I27" s="266">
        <v>99</v>
      </c>
      <c r="J27" s="266">
        <v>14</v>
      </c>
      <c r="K27" s="266">
        <v>10304</v>
      </c>
      <c r="L27" s="266">
        <v>140</v>
      </c>
      <c r="M27" s="266">
        <v>8</v>
      </c>
      <c r="N27" s="266">
        <v>7517</v>
      </c>
      <c r="O27" s="248">
        <v>128</v>
      </c>
      <c r="P27" s="248">
        <v>5</v>
      </c>
      <c r="Q27" s="248">
        <v>5505</v>
      </c>
      <c r="R27" s="248">
        <v>89</v>
      </c>
      <c r="S27" s="248">
        <v>3</v>
      </c>
      <c r="T27" s="248">
        <v>3923</v>
      </c>
      <c r="U27" s="248">
        <v>110</v>
      </c>
      <c r="V27" s="248">
        <v>7</v>
      </c>
      <c r="W27" s="248">
        <v>6072</v>
      </c>
      <c r="X27" s="204">
        <v>101</v>
      </c>
      <c r="Y27" s="204">
        <v>5</v>
      </c>
      <c r="Z27" s="204">
        <v>4801</v>
      </c>
      <c r="AA27" s="204">
        <v>178</v>
      </c>
      <c r="AB27" s="204">
        <v>12</v>
      </c>
      <c r="AC27" s="204">
        <v>7355</v>
      </c>
      <c r="AD27" s="204">
        <v>82</v>
      </c>
      <c r="AE27" s="204">
        <v>4</v>
      </c>
      <c r="AF27" s="204">
        <v>3422</v>
      </c>
      <c r="AG27" s="317">
        <v>86</v>
      </c>
      <c r="AH27" s="200">
        <v>6</v>
      </c>
      <c r="AI27" s="200">
        <v>6811</v>
      </c>
    </row>
    <row r="28" spans="1:35" ht="15" customHeight="1">
      <c r="A28" s="130" t="s">
        <v>365</v>
      </c>
      <c r="B28" s="267">
        <v>200</v>
      </c>
      <c r="C28" s="249">
        <v>918</v>
      </c>
      <c r="D28" s="263">
        <v>50547</v>
      </c>
      <c r="E28" s="133" t="s">
        <v>355</v>
      </c>
      <c r="F28" s="265">
        <v>234</v>
      </c>
      <c r="G28" s="266">
        <v>1178</v>
      </c>
      <c r="H28" s="266">
        <v>52605</v>
      </c>
      <c r="I28" s="266">
        <v>237</v>
      </c>
      <c r="J28" s="266">
        <v>1325</v>
      </c>
      <c r="K28" s="266">
        <v>76574</v>
      </c>
      <c r="L28" s="266">
        <v>237</v>
      </c>
      <c r="M28" s="266">
        <v>1245</v>
      </c>
      <c r="N28" s="266">
        <v>55630</v>
      </c>
      <c r="O28" s="248">
        <v>171</v>
      </c>
      <c r="P28" s="248">
        <v>1016</v>
      </c>
      <c r="Q28" s="248">
        <v>27122</v>
      </c>
      <c r="R28" s="248">
        <v>193</v>
      </c>
      <c r="S28" s="248">
        <v>1202</v>
      </c>
      <c r="T28" s="248">
        <v>43572</v>
      </c>
      <c r="U28" s="248">
        <v>291</v>
      </c>
      <c r="V28" s="248">
        <v>1802</v>
      </c>
      <c r="W28" s="248">
        <v>67745</v>
      </c>
      <c r="X28" s="204">
        <v>218</v>
      </c>
      <c r="Y28" s="204">
        <v>1137</v>
      </c>
      <c r="Z28" s="204">
        <v>24778</v>
      </c>
      <c r="AA28" s="204">
        <v>183</v>
      </c>
      <c r="AB28" s="204">
        <v>1154</v>
      </c>
      <c r="AC28" s="204">
        <v>24120</v>
      </c>
      <c r="AD28" s="204">
        <v>220</v>
      </c>
      <c r="AE28" s="204">
        <v>1421</v>
      </c>
      <c r="AF28" s="204">
        <v>66379</v>
      </c>
      <c r="AG28" s="317">
        <v>234</v>
      </c>
      <c r="AH28" s="200">
        <v>1374</v>
      </c>
      <c r="AI28" s="200">
        <v>73230</v>
      </c>
    </row>
    <row r="29" spans="1:35" ht="15" customHeight="1">
      <c r="A29" s="130"/>
      <c r="B29" s="267">
        <v>776</v>
      </c>
      <c r="C29" s="263">
        <v>3710</v>
      </c>
      <c r="D29" s="263">
        <v>212503</v>
      </c>
      <c r="E29" s="133" t="s">
        <v>356</v>
      </c>
      <c r="F29" s="265">
        <v>720</v>
      </c>
      <c r="G29" s="266">
        <v>3884</v>
      </c>
      <c r="H29" s="266">
        <v>175515</v>
      </c>
      <c r="I29" s="266">
        <v>601</v>
      </c>
      <c r="J29" s="266">
        <v>3475</v>
      </c>
      <c r="K29" s="266">
        <v>202095</v>
      </c>
      <c r="L29" s="266">
        <v>438</v>
      </c>
      <c r="M29" s="266">
        <v>2142</v>
      </c>
      <c r="N29" s="266">
        <v>93221</v>
      </c>
      <c r="O29" s="248">
        <v>238</v>
      </c>
      <c r="P29" s="248">
        <v>1569</v>
      </c>
      <c r="Q29" s="248">
        <v>41678</v>
      </c>
      <c r="R29" s="248">
        <v>203</v>
      </c>
      <c r="S29" s="248">
        <v>1345</v>
      </c>
      <c r="T29" s="248">
        <v>49178</v>
      </c>
      <c r="U29" s="248">
        <v>279</v>
      </c>
      <c r="V29" s="248">
        <v>1706</v>
      </c>
      <c r="W29" s="248">
        <v>67143</v>
      </c>
      <c r="X29" s="204">
        <v>183</v>
      </c>
      <c r="Y29" s="204">
        <v>1088</v>
      </c>
      <c r="Z29" s="204">
        <v>24314</v>
      </c>
      <c r="AA29" s="204">
        <v>166</v>
      </c>
      <c r="AB29" s="204">
        <v>1140</v>
      </c>
      <c r="AC29" s="204">
        <v>24038</v>
      </c>
      <c r="AD29" s="204">
        <v>193</v>
      </c>
      <c r="AE29" s="204">
        <v>1290</v>
      </c>
      <c r="AF29" s="204">
        <v>60227</v>
      </c>
      <c r="AG29" s="317">
        <v>267</v>
      </c>
      <c r="AH29" s="200">
        <v>1572</v>
      </c>
      <c r="AI29" s="200">
        <v>82145</v>
      </c>
    </row>
    <row r="30" spans="1:35" ht="15" customHeight="1">
      <c r="A30" s="130" t="s">
        <v>366</v>
      </c>
      <c r="B30" s="262">
        <v>2380</v>
      </c>
      <c r="C30" s="249">
        <v>421</v>
      </c>
      <c r="D30" s="263">
        <v>99082</v>
      </c>
      <c r="E30" s="133" t="s">
        <v>355</v>
      </c>
      <c r="F30" s="265">
        <v>1505</v>
      </c>
      <c r="G30" s="266">
        <v>172</v>
      </c>
      <c r="H30" s="266">
        <v>80181</v>
      </c>
      <c r="I30" s="266">
        <v>1830</v>
      </c>
      <c r="J30" s="266">
        <v>233</v>
      </c>
      <c r="K30" s="266">
        <v>84650</v>
      </c>
      <c r="L30" s="266">
        <v>2209</v>
      </c>
      <c r="M30" s="266">
        <v>449</v>
      </c>
      <c r="N30" s="266">
        <v>115121</v>
      </c>
      <c r="O30" s="248">
        <v>2351</v>
      </c>
      <c r="P30" s="248">
        <v>363</v>
      </c>
      <c r="Q30" s="248">
        <v>99475</v>
      </c>
      <c r="R30" s="248">
        <v>1885</v>
      </c>
      <c r="S30" s="248">
        <v>308</v>
      </c>
      <c r="T30" s="248">
        <v>87985</v>
      </c>
      <c r="U30" s="248">
        <v>1383</v>
      </c>
      <c r="V30" s="248">
        <v>268</v>
      </c>
      <c r="W30" s="248">
        <v>71108</v>
      </c>
      <c r="X30" s="204">
        <v>1922</v>
      </c>
      <c r="Y30" s="204">
        <v>367</v>
      </c>
      <c r="Z30" s="204">
        <v>107530</v>
      </c>
      <c r="AA30" s="204">
        <v>1430</v>
      </c>
      <c r="AB30" s="204">
        <v>262</v>
      </c>
      <c r="AC30" s="204">
        <v>87150</v>
      </c>
      <c r="AD30" s="204">
        <v>994</v>
      </c>
      <c r="AE30" s="204">
        <v>155</v>
      </c>
      <c r="AF30" s="204">
        <v>56875</v>
      </c>
      <c r="AG30" s="317">
        <v>1562</v>
      </c>
      <c r="AH30" s="200">
        <v>343</v>
      </c>
      <c r="AI30" s="200">
        <v>84474</v>
      </c>
    </row>
    <row r="31" spans="1:35" ht="15" customHeight="1">
      <c r="A31" s="130"/>
      <c r="B31" s="267">
        <v>614</v>
      </c>
      <c r="C31" s="249">
        <v>103</v>
      </c>
      <c r="D31" s="263">
        <v>27920</v>
      </c>
      <c r="E31" s="133" t="s">
        <v>356</v>
      </c>
      <c r="F31" s="265">
        <v>582</v>
      </c>
      <c r="G31" s="266">
        <v>62</v>
      </c>
      <c r="H31" s="266">
        <v>44385</v>
      </c>
      <c r="I31" s="266">
        <v>672</v>
      </c>
      <c r="J31" s="266">
        <v>82</v>
      </c>
      <c r="K31" s="266">
        <v>39210</v>
      </c>
      <c r="L31" s="266">
        <v>911</v>
      </c>
      <c r="M31" s="266">
        <v>300</v>
      </c>
      <c r="N31" s="266">
        <v>88717</v>
      </c>
      <c r="O31" s="248">
        <v>721</v>
      </c>
      <c r="P31" s="248">
        <v>134</v>
      </c>
      <c r="Q31" s="248">
        <v>44367</v>
      </c>
      <c r="R31" s="248">
        <v>747</v>
      </c>
      <c r="S31" s="248">
        <v>122</v>
      </c>
      <c r="T31" s="248">
        <v>39633</v>
      </c>
      <c r="U31" s="248">
        <v>642</v>
      </c>
      <c r="V31" s="248">
        <v>98</v>
      </c>
      <c r="W31" s="248">
        <v>33229</v>
      </c>
      <c r="X31" s="204">
        <v>785</v>
      </c>
      <c r="Y31" s="204">
        <v>126</v>
      </c>
      <c r="Z31" s="204">
        <v>43841</v>
      </c>
      <c r="AA31" s="204">
        <v>843</v>
      </c>
      <c r="AB31" s="204">
        <v>154</v>
      </c>
      <c r="AC31" s="204">
        <v>57120</v>
      </c>
      <c r="AD31" s="204">
        <v>499</v>
      </c>
      <c r="AE31" s="204">
        <v>120</v>
      </c>
      <c r="AF31" s="204">
        <v>44085</v>
      </c>
      <c r="AG31" s="317">
        <v>512</v>
      </c>
      <c r="AH31" s="200">
        <v>201</v>
      </c>
      <c r="AI31" s="200">
        <v>63917</v>
      </c>
    </row>
    <row r="32" spans="1:35" ht="15" customHeight="1">
      <c r="A32" s="130" t="s">
        <v>367</v>
      </c>
      <c r="B32" s="131" t="s">
        <v>352</v>
      </c>
      <c r="C32" s="132" t="s">
        <v>352</v>
      </c>
      <c r="D32" s="132" t="s">
        <v>352</v>
      </c>
      <c r="E32" s="133" t="s">
        <v>355</v>
      </c>
      <c r="F32" s="134" t="s">
        <v>353</v>
      </c>
      <c r="G32" s="135" t="s">
        <v>353</v>
      </c>
      <c r="H32" s="135" t="s">
        <v>353</v>
      </c>
      <c r="I32" s="135" t="s">
        <v>353</v>
      </c>
      <c r="J32" s="135" t="s">
        <v>353</v>
      </c>
      <c r="K32" s="135" t="s">
        <v>353</v>
      </c>
      <c r="L32" s="135" t="s">
        <v>353</v>
      </c>
      <c r="M32" s="135" t="s">
        <v>353</v>
      </c>
      <c r="N32" s="135" t="s">
        <v>353</v>
      </c>
      <c r="O32" s="248">
        <v>1</v>
      </c>
      <c r="P32" s="248">
        <v>0</v>
      </c>
      <c r="Q32" s="248">
        <v>2</v>
      </c>
      <c r="R32" s="135" t="s">
        <v>599</v>
      </c>
      <c r="S32" s="135" t="s">
        <v>600</v>
      </c>
      <c r="T32" s="135" t="s">
        <v>601</v>
      </c>
      <c r="U32" s="135" t="s">
        <v>599</v>
      </c>
      <c r="V32" s="135" t="s">
        <v>600</v>
      </c>
      <c r="W32" s="135" t="s">
        <v>601</v>
      </c>
      <c r="X32" s="204">
        <v>0</v>
      </c>
      <c r="Y32" s="204">
        <v>0</v>
      </c>
      <c r="Z32" s="204">
        <v>0</v>
      </c>
      <c r="AA32" s="214" t="s">
        <v>599</v>
      </c>
      <c r="AB32" s="214" t="s">
        <v>600</v>
      </c>
      <c r="AC32" s="214" t="s">
        <v>601</v>
      </c>
      <c r="AD32" s="214" t="s">
        <v>599</v>
      </c>
      <c r="AE32" s="214" t="s">
        <v>600</v>
      </c>
      <c r="AF32" s="214" t="s">
        <v>601</v>
      </c>
      <c r="AG32" s="318" t="s">
        <v>717</v>
      </c>
      <c r="AH32" s="214" t="s">
        <v>717</v>
      </c>
      <c r="AI32" s="214" t="s">
        <v>718</v>
      </c>
    </row>
    <row r="33" spans="1:35" ht="15" customHeight="1">
      <c r="A33" s="130"/>
      <c r="B33" s="267">
        <v>8</v>
      </c>
      <c r="C33" s="249">
        <v>49</v>
      </c>
      <c r="D33" s="263">
        <v>8149</v>
      </c>
      <c r="E33" s="133" t="s">
        <v>356</v>
      </c>
      <c r="F33" s="265">
        <v>4</v>
      </c>
      <c r="G33" s="266">
        <v>29</v>
      </c>
      <c r="H33" s="266">
        <v>4337</v>
      </c>
      <c r="I33" s="266">
        <v>7</v>
      </c>
      <c r="J33" s="266">
        <v>48</v>
      </c>
      <c r="K33" s="266">
        <v>5572</v>
      </c>
      <c r="L33" s="266">
        <v>6</v>
      </c>
      <c r="M33" s="266">
        <v>33</v>
      </c>
      <c r="N33" s="266">
        <v>4106</v>
      </c>
      <c r="O33" s="248">
        <v>10</v>
      </c>
      <c r="P33" s="248">
        <v>61</v>
      </c>
      <c r="Q33" s="248">
        <v>16654</v>
      </c>
      <c r="R33" s="248">
        <v>2</v>
      </c>
      <c r="S33" s="248">
        <v>12</v>
      </c>
      <c r="T33" s="248">
        <v>2562</v>
      </c>
      <c r="U33" s="248">
        <v>6</v>
      </c>
      <c r="V33" s="248">
        <v>3</v>
      </c>
      <c r="W33" s="248">
        <v>1375</v>
      </c>
      <c r="X33" s="204">
        <v>3</v>
      </c>
      <c r="Y33" s="204">
        <v>5</v>
      </c>
      <c r="Z33" s="204">
        <v>1063</v>
      </c>
      <c r="AA33" s="204">
        <v>7</v>
      </c>
      <c r="AB33" s="204">
        <v>17</v>
      </c>
      <c r="AC33" s="204">
        <v>2556</v>
      </c>
      <c r="AD33" s="214" t="s">
        <v>599</v>
      </c>
      <c r="AE33" s="214" t="s">
        <v>600</v>
      </c>
      <c r="AF33" s="214" t="s">
        <v>601</v>
      </c>
      <c r="AG33" s="318" t="s">
        <v>717</v>
      </c>
      <c r="AH33" s="214" t="s">
        <v>717</v>
      </c>
      <c r="AI33" s="214" t="s">
        <v>718</v>
      </c>
    </row>
    <row r="34" spans="1:35" ht="15" customHeight="1">
      <c r="A34" s="130" t="s">
        <v>368</v>
      </c>
      <c r="B34" s="131" t="s">
        <v>352</v>
      </c>
      <c r="C34" s="132" t="s">
        <v>352</v>
      </c>
      <c r="D34" s="132" t="s">
        <v>352</v>
      </c>
      <c r="E34" s="133" t="s">
        <v>355</v>
      </c>
      <c r="F34" s="134" t="s">
        <v>353</v>
      </c>
      <c r="G34" s="135" t="s">
        <v>353</v>
      </c>
      <c r="H34" s="135" t="s">
        <v>353</v>
      </c>
      <c r="I34" s="135" t="s">
        <v>353</v>
      </c>
      <c r="J34" s="135" t="s">
        <v>353</v>
      </c>
      <c r="K34" s="135" t="s">
        <v>353</v>
      </c>
      <c r="L34" s="135" t="s">
        <v>353</v>
      </c>
      <c r="M34" s="135" t="s">
        <v>353</v>
      </c>
      <c r="N34" s="135" t="s">
        <v>353</v>
      </c>
      <c r="O34" s="135" t="s">
        <v>353</v>
      </c>
      <c r="P34" s="135" t="s">
        <v>353</v>
      </c>
      <c r="Q34" s="135" t="s">
        <v>353</v>
      </c>
      <c r="R34" s="248">
        <v>2</v>
      </c>
      <c r="S34" s="135" t="s">
        <v>600</v>
      </c>
      <c r="T34" s="248">
        <v>44</v>
      </c>
      <c r="U34" s="248">
        <v>7</v>
      </c>
      <c r="V34" s="248">
        <v>1</v>
      </c>
      <c r="W34" s="248">
        <v>278</v>
      </c>
      <c r="X34" s="204">
        <v>0</v>
      </c>
      <c r="Y34" s="204">
        <v>0</v>
      </c>
      <c r="Z34" s="204">
        <v>0</v>
      </c>
      <c r="AA34" s="214" t="s">
        <v>599</v>
      </c>
      <c r="AB34" s="214" t="s">
        <v>600</v>
      </c>
      <c r="AC34" s="214" t="s">
        <v>601</v>
      </c>
      <c r="AD34" s="204">
        <v>13</v>
      </c>
      <c r="AE34" s="204">
        <v>1</v>
      </c>
      <c r="AF34" s="204">
        <v>177</v>
      </c>
      <c r="AG34" s="317">
        <v>1</v>
      </c>
      <c r="AH34" s="214" t="s">
        <v>717</v>
      </c>
      <c r="AI34" s="200">
        <v>24</v>
      </c>
    </row>
    <row r="35" spans="1:35" ht="15" customHeight="1">
      <c r="A35" s="130"/>
      <c r="B35" s="131" t="s">
        <v>352</v>
      </c>
      <c r="C35" s="132" t="s">
        <v>352</v>
      </c>
      <c r="D35" s="132" t="s">
        <v>352</v>
      </c>
      <c r="E35" s="133" t="s">
        <v>356</v>
      </c>
      <c r="F35" s="134" t="s">
        <v>353</v>
      </c>
      <c r="G35" s="135" t="s">
        <v>353</v>
      </c>
      <c r="H35" s="135" t="s">
        <v>353</v>
      </c>
      <c r="I35" s="227">
        <v>37</v>
      </c>
      <c r="J35" s="227">
        <v>12</v>
      </c>
      <c r="K35" s="227">
        <v>1251</v>
      </c>
      <c r="L35" s="227">
        <v>4</v>
      </c>
      <c r="M35" s="227">
        <v>11</v>
      </c>
      <c r="N35" s="227">
        <v>943</v>
      </c>
      <c r="O35" s="248">
        <v>11</v>
      </c>
      <c r="P35" s="248">
        <v>43</v>
      </c>
      <c r="Q35" s="248">
        <v>2530</v>
      </c>
      <c r="R35" s="248">
        <v>4</v>
      </c>
      <c r="S35" s="248">
        <v>1</v>
      </c>
      <c r="T35" s="248">
        <v>339</v>
      </c>
      <c r="U35" s="248">
        <v>12</v>
      </c>
      <c r="V35" s="248">
        <v>1</v>
      </c>
      <c r="W35" s="248">
        <v>1061</v>
      </c>
      <c r="X35" s="204">
        <v>6</v>
      </c>
      <c r="Y35" s="204">
        <v>0</v>
      </c>
      <c r="Z35" s="204">
        <v>226</v>
      </c>
      <c r="AA35" s="204">
        <v>5</v>
      </c>
      <c r="AB35" s="204">
        <v>1</v>
      </c>
      <c r="AC35" s="204">
        <v>278</v>
      </c>
      <c r="AD35" s="214" t="s">
        <v>599</v>
      </c>
      <c r="AE35" s="214" t="s">
        <v>600</v>
      </c>
      <c r="AF35" s="214" t="s">
        <v>601</v>
      </c>
      <c r="AG35" s="318">
        <v>1</v>
      </c>
      <c r="AH35" s="214" t="s">
        <v>717</v>
      </c>
      <c r="AI35" s="214">
        <v>33</v>
      </c>
    </row>
    <row r="36" spans="1:35" ht="15" customHeight="1">
      <c r="A36" s="130" t="s">
        <v>369</v>
      </c>
      <c r="B36" s="267">
        <v>7</v>
      </c>
      <c r="C36" s="249">
        <v>301</v>
      </c>
      <c r="D36" s="263">
        <v>87322</v>
      </c>
      <c r="E36" s="133" t="s">
        <v>355</v>
      </c>
      <c r="F36" s="265">
        <v>10</v>
      </c>
      <c r="G36" s="266">
        <v>794</v>
      </c>
      <c r="H36" s="266">
        <v>19114</v>
      </c>
      <c r="I36" s="266">
        <v>3</v>
      </c>
      <c r="J36" s="266">
        <v>216</v>
      </c>
      <c r="K36" s="266">
        <v>50320</v>
      </c>
      <c r="L36" s="266">
        <v>2</v>
      </c>
      <c r="M36" s="266">
        <v>48</v>
      </c>
      <c r="N36" s="266">
        <v>14578</v>
      </c>
      <c r="O36" s="135" t="s">
        <v>353</v>
      </c>
      <c r="P36" s="135" t="s">
        <v>353</v>
      </c>
      <c r="Q36" s="135" t="s">
        <v>353</v>
      </c>
      <c r="R36" s="135" t="s">
        <v>599</v>
      </c>
      <c r="S36" s="135" t="s">
        <v>600</v>
      </c>
      <c r="T36" s="135" t="s">
        <v>601</v>
      </c>
      <c r="U36" s="135" t="s">
        <v>599</v>
      </c>
      <c r="V36" s="135" t="s">
        <v>600</v>
      </c>
      <c r="W36" s="135" t="s">
        <v>601</v>
      </c>
      <c r="X36" s="214" t="s">
        <v>599</v>
      </c>
      <c r="Y36" s="214" t="s">
        <v>600</v>
      </c>
      <c r="Z36" s="214" t="s">
        <v>601</v>
      </c>
      <c r="AA36" s="214" t="s">
        <v>599</v>
      </c>
      <c r="AB36" s="214" t="s">
        <v>600</v>
      </c>
      <c r="AC36" s="214" t="s">
        <v>601</v>
      </c>
      <c r="AD36" s="214" t="s">
        <v>599</v>
      </c>
      <c r="AE36" s="214" t="s">
        <v>600</v>
      </c>
      <c r="AF36" s="214" t="s">
        <v>601</v>
      </c>
      <c r="AG36" s="318" t="s">
        <v>717</v>
      </c>
      <c r="AH36" s="214" t="s">
        <v>717</v>
      </c>
      <c r="AI36" s="214" t="s">
        <v>718</v>
      </c>
    </row>
    <row r="37" spans="1:35" ht="15" customHeight="1">
      <c r="A37" s="130"/>
      <c r="B37" s="267">
        <v>2</v>
      </c>
      <c r="C37" s="249">
        <v>123</v>
      </c>
      <c r="D37" s="263">
        <v>25869</v>
      </c>
      <c r="E37" s="133" t="s">
        <v>356</v>
      </c>
      <c r="F37" s="134" t="s">
        <v>353</v>
      </c>
      <c r="G37" s="135" t="s">
        <v>353</v>
      </c>
      <c r="H37" s="135" t="s">
        <v>353</v>
      </c>
      <c r="I37" s="135" t="s">
        <v>353</v>
      </c>
      <c r="J37" s="135" t="s">
        <v>353</v>
      </c>
      <c r="K37" s="135" t="s">
        <v>353</v>
      </c>
      <c r="L37" s="135" t="s">
        <v>353</v>
      </c>
      <c r="M37" s="135" t="s">
        <v>353</v>
      </c>
      <c r="N37" s="135" t="s">
        <v>353</v>
      </c>
      <c r="O37" s="135" t="s">
        <v>353</v>
      </c>
      <c r="P37" s="135" t="s">
        <v>353</v>
      </c>
      <c r="Q37" s="135" t="s">
        <v>353</v>
      </c>
      <c r="R37" s="135" t="s">
        <v>599</v>
      </c>
      <c r="S37" s="135" t="s">
        <v>600</v>
      </c>
      <c r="T37" s="135" t="s">
        <v>601</v>
      </c>
      <c r="U37" s="135" t="s">
        <v>599</v>
      </c>
      <c r="V37" s="135" t="s">
        <v>600</v>
      </c>
      <c r="W37" s="135" t="s">
        <v>601</v>
      </c>
      <c r="X37" s="214" t="s">
        <v>599</v>
      </c>
      <c r="Y37" s="214" t="s">
        <v>600</v>
      </c>
      <c r="Z37" s="214" t="s">
        <v>601</v>
      </c>
      <c r="AA37" s="214" t="s">
        <v>599</v>
      </c>
      <c r="AB37" s="214" t="s">
        <v>600</v>
      </c>
      <c r="AC37" s="214" t="s">
        <v>601</v>
      </c>
      <c r="AD37" s="214" t="s">
        <v>599</v>
      </c>
      <c r="AE37" s="214" t="s">
        <v>600</v>
      </c>
      <c r="AF37" s="214" t="s">
        <v>601</v>
      </c>
      <c r="AG37" s="318" t="s">
        <v>717</v>
      </c>
      <c r="AH37" s="214" t="s">
        <v>717</v>
      </c>
      <c r="AI37" s="214" t="s">
        <v>718</v>
      </c>
    </row>
    <row r="38" spans="1:35" ht="15" customHeight="1">
      <c r="A38" s="130" t="s">
        <v>370</v>
      </c>
      <c r="B38" s="262">
        <v>8280</v>
      </c>
      <c r="C38" s="249">
        <v>919</v>
      </c>
      <c r="D38" s="263">
        <v>412904</v>
      </c>
      <c r="E38" s="133" t="s">
        <v>355</v>
      </c>
      <c r="F38" s="265">
        <v>8432</v>
      </c>
      <c r="G38" s="266">
        <v>900</v>
      </c>
      <c r="H38" s="266">
        <v>411251</v>
      </c>
      <c r="I38" s="266">
        <v>8106</v>
      </c>
      <c r="J38" s="266">
        <v>836</v>
      </c>
      <c r="K38" s="266">
        <f>24+368827</f>
        <v>368851</v>
      </c>
      <c r="L38" s="266">
        <v>8868</v>
      </c>
      <c r="M38" s="266">
        <v>986</v>
      </c>
      <c r="N38" s="266">
        <v>393879</v>
      </c>
      <c r="O38" s="248">
        <v>4676</v>
      </c>
      <c r="P38" s="248">
        <v>802</v>
      </c>
      <c r="Q38" s="248">
        <v>316649</v>
      </c>
      <c r="R38" s="248">
        <v>4447</v>
      </c>
      <c r="S38" s="248">
        <v>574</v>
      </c>
      <c r="T38" s="248">
        <v>277763</v>
      </c>
      <c r="U38" s="248">
        <v>4713</v>
      </c>
      <c r="V38" s="248">
        <v>504</v>
      </c>
      <c r="W38" s="248">
        <v>240349</v>
      </c>
      <c r="X38" s="204">
        <v>3727</v>
      </c>
      <c r="Y38" s="204">
        <v>422</v>
      </c>
      <c r="Z38" s="204">
        <v>187889</v>
      </c>
      <c r="AA38" s="204">
        <v>3350</v>
      </c>
      <c r="AB38" s="204">
        <v>398</v>
      </c>
      <c r="AC38" s="204">
        <v>159570</v>
      </c>
      <c r="AD38" s="204">
        <v>3072</v>
      </c>
      <c r="AE38" s="204">
        <v>281</v>
      </c>
      <c r="AF38" s="204">
        <v>131492</v>
      </c>
      <c r="AG38" s="317">
        <v>2762</v>
      </c>
      <c r="AH38" s="200">
        <v>233</v>
      </c>
      <c r="AI38" s="200">
        <v>120109</v>
      </c>
    </row>
    <row r="39" spans="1:35" ht="15" customHeight="1">
      <c r="A39" s="130"/>
      <c r="B39" s="262">
        <v>4556</v>
      </c>
      <c r="C39" s="249">
        <v>165</v>
      </c>
      <c r="D39" s="263">
        <v>177145</v>
      </c>
      <c r="E39" s="133" t="s">
        <v>356</v>
      </c>
      <c r="F39" s="265">
        <v>3864</v>
      </c>
      <c r="G39" s="266">
        <v>206</v>
      </c>
      <c r="H39" s="266">
        <v>167954</v>
      </c>
      <c r="I39" s="266">
        <v>3209</v>
      </c>
      <c r="J39" s="266">
        <v>127</v>
      </c>
      <c r="K39" s="266">
        <f>1542+113321</f>
        <v>114863</v>
      </c>
      <c r="L39" s="266">
        <v>3228</v>
      </c>
      <c r="M39" s="266">
        <v>118</v>
      </c>
      <c r="N39" s="266">
        <v>109118</v>
      </c>
      <c r="O39" s="248">
        <v>1554</v>
      </c>
      <c r="P39" s="248">
        <v>63</v>
      </c>
      <c r="Q39" s="248">
        <v>67648</v>
      </c>
      <c r="R39" s="248">
        <v>1572</v>
      </c>
      <c r="S39" s="248">
        <v>61</v>
      </c>
      <c r="T39" s="248">
        <v>66795</v>
      </c>
      <c r="U39" s="248">
        <v>1552</v>
      </c>
      <c r="V39" s="248">
        <v>72</v>
      </c>
      <c r="W39" s="248">
        <v>74376</v>
      </c>
      <c r="X39" s="204">
        <v>1197</v>
      </c>
      <c r="Y39" s="204">
        <v>54</v>
      </c>
      <c r="Z39" s="204">
        <v>57609</v>
      </c>
      <c r="AA39" s="204">
        <v>1763</v>
      </c>
      <c r="AB39" s="204">
        <v>64</v>
      </c>
      <c r="AC39" s="204">
        <v>69291</v>
      </c>
      <c r="AD39" s="204">
        <v>1505</v>
      </c>
      <c r="AE39" s="204">
        <v>61</v>
      </c>
      <c r="AF39" s="204">
        <v>57829</v>
      </c>
      <c r="AG39" s="317">
        <v>1261</v>
      </c>
      <c r="AH39" s="200">
        <v>61</v>
      </c>
      <c r="AI39" s="200">
        <v>48026</v>
      </c>
    </row>
    <row r="40" spans="1:35" ht="15" customHeight="1">
      <c r="A40" s="130" t="s">
        <v>371</v>
      </c>
      <c r="B40" s="267">
        <v>258</v>
      </c>
      <c r="C40" s="249">
        <v>30</v>
      </c>
      <c r="D40" s="263">
        <v>5877</v>
      </c>
      <c r="E40" s="133" t="s">
        <v>355</v>
      </c>
      <c r="F40" s="265">
        <v>392</v>
      </c>
      <c r="G40" s="266">
        <v>30</v>
      </c>
      <c r="H40" s="266">
        <v>7481</v>
      </c>
      <c r="I40" s="266">
        <v>801</v>
      </c>
      <c r="J40" s="266">
        <v>49</v>
      </c>
      <c r="K40" s="266">
        <v>16275</v>
      </c>
      <c r="L40" s="266">
        <v>639</v>
      </c>
      <c r="M40" s="266">
        <v>41</v>
      </c>
      <c r="N40" s="266">
        <v>14464</v>
      </c>
      <c r="O40" s="248">
        <v>472</v>
      </c>
      <c r="P40" s="248">
        <v>27</v>
      </c>
      <c r="Q40" s="248">
        <v>6541</v>
      </c>
      <c r="R40" s="248">
        <v>474</v>
      </c>
      <c r="S40" s="248">
        <v>30</v>
      </c>
      <c r="T40" s="248">
        <v>7099</v>
      </c>
      <c r="U40" s="248">
        <v>352</v>
      </c>
      <c r="V40" s="248">
        <v>19</v>
      </c>
      <c r="W40" s="248">
        <v>3660</v>
      </c>
      <c r="X40" s="204">
        <v>467</v>
      </c>
      <c r="Y40" s="204">
        <v>30</v>
      </c>
      <c r="Z40" s="204">
        <v>7144</v>
      </c>
      <c r="AA40" s="204">
        <v>528</v>
      </c>
      <c r="AB40" s="204">
        <v>37</v>
      </c>
      <c r="AC40" s="204">
        <v>7400</v>
      </c>
      <c r="AD40" s="204">
        <v>481</v>
      </c>
      <c r="AE40" s="204">
        <v>41</v>
      </c>
      <c r="AF40" s="204">
        <v>12970</v>
      </c>
      <c r="AG40" s="317">
        <v>504</v>
      </c>
      <c r="AH40" s="200">
        <v>40</v>
      </c>
      <c r="AI40" s="200">
        <v>11341</v>
      </c>
    </row>
    <row r="41" spans="1:35" ht="15" customHeight="1">
      <c r="A41" s="130"/>
      <c r="B41" s="267">
        <v>182</v>
      </c>
      <c r="C41" s="249">
        <v>18</v>
      </c>
      <c r="D41" s="263">
        <v>3976</v>
      </c>
      <c r="E41" s="133" t="s">
        <v>356</v>
      </c>
      <c r="F41" s="265">
        <v>129</v>
      </c>
      <c r="G41" s="266">
        <v>9</v>
      </c>
      <c r="H41" s="266">
        <v>2655</v>
      </c>
      <c r="I41" s="266">
        <v>258</v>
      </c>
      <c r="J41" s="266">
        <v>15</v>
      </c>
      <c r="K41" s="266">
        <v>5403</v>
      </c>
      <c r="L41" s="266">
        <v>261</v>
      </c>
      <c r="M41" s="266">
        <v>11</v>
      </c>
      <c r="N41" s="266">
        <v>4576</v>
      </c>
      <c r="O41" s="248">
        <v>194</v>
      </c>
      <c r="P41" s="248">
        <v>10</v>
      </c>
      <c r="Q41" s="248">
        <v>2655</v>
      </c>
      <c r="R41" s="248">
        <v>199</v>
      </c>
      <c r="S41" s="248">
        <v>15</v>
      </c>
      <c r="T41" s="248">
        <v>3606</v>
      </c>
      <c r="U41" s="248">
        <v>113</v>
      </c>
      <c r="V41" s="248">
        <v>7</v>
      </c>
      <c r="W41" s="248">
        <v>1318</v>
      </c>
      <c r="X41" s="204">
        <v>157</v>
      </c>
      <c r="Y41" s="204">
        <v>15</v>
      </c>
      <c r="Z41" s="204">
        <v>3415</v>
      </c>
      <c r="AA41" s="204">
        <v>181</v>
      </c>
      <c r="AB41" s="204">
        <v>13</v>
      </c>
      <c r="AC41" s="204">
        <v>2699</v>
      </c>
      <c r="AD41" s="204">
        <v>155</v>
      </c>
      <c r="AE41" s="204">
        <v>8</v>
      </c>
      <c r="AF41" s="204">
        <v>2621</v>
      </c>
      <c r="AG41" s="317">
        <v>183</v>
      </c>
      <c r="AH41" s="200">
        <v>10</v>
      </c>
      <c r="AI41" s="200">
        <v>3682</v>
      </c>
    </row>
    <row r="42" spans="1:35" ht="15" customHeight="1">
      <c r="A42" s="130" t="s">
        <v>372</v>
      </c>
      <c r="B42" s="267">
        <v>675</v>
      </c>
      <c r="C42" s="249">
        <v>189</v>
      </c>
      <c r="D42" s="263">
        <v>41500</v>
      </c>
      <c r="E42" s="133" t="s">
        <v>355</v>
      </c>
      <c r="F42" s="265">
        <v>597</v>
      </c>
      <c r="G42" s="266">
        <v>297</v>
      </c>
      <c r="H42" s="266">
        <v>60674</v>
      </c>
      <c r="I42" s="266">
        <v>271</v>
      </c>
      <c r="J42" s="266">
        <v>78</v>
      </c>
      <c r="K42" s="266">
        <v>12464</v>
      </c>
      <c r="L42" s="266">
        <v>547</v>
      </c>
      <c r="M42" s="266">
        <v>148</v>
      </c>
      <c r="N42" s="266">
        <v>27854</v>
      </c>
      <c r="O42" s="248">
        <v>136</v>
      </c>
      <c r="P42" s="248">
        <v>14</v>
      </c>
      <c r="Q42" s="248">
        <v>1203</v>
      </c>
      <c r="R42" s="248">
        <v>25</v>
      </c>
      <c r="S42" s="135" t="s">
        <v>600</v>
      </c>
      <c r="T42" s="248">
        <v>12</v>
      </c>
      <c r="U42" s="248">
        <v>264</v>
      </c>
      <c r="V42" s="248">
        <v>118</v>
      </c>
      <c r="W42" s="248">
        <v>20894</v>
      </c>
      <c r="X42" s="204">
        <v>4</v>
      </c>
      <c r="Y42" s="204">
        <v>1</v>
      </c>
      <c r="Z42" s="204">
        <v>160</v>
      </c>
      <c r="AA42" s="204">
        <v>336</v>
      </c>
      <c r="AB42" s="204">
        <v>198</v>
      </c>
      <c r="AC42" s="204">
        <v>30695</v>
      </c>
      <c r="AD42" s="204">
        <v>28</v>
      </c>
      <c r="AE42" s="204">
        <v>2</v>
      </c>
      <c r="AF42" s="204">
        <v>176</v>
      </c>
      <c r="AG42" s="317">
        <v>344</v>
      </c>
      <c r="AH42" s="200">
        <v>190</v>
      </c>
      <c r="AI42" s="200">
        <v>31965</v>
      </c>
    </row>
    <row r="43" spans="1:35" ht="15" customHeight="1">
      <c r="A43" s="130"/>
      <c r="B43" s="267">
        <v>208</v>
      </c>
      <c r="C43" s="249">
        <v>63</v>
      </c>
      <c r="D43" s="263">
        <v>14660</v>
      </c>
      <c r="E43" s="133" t="s">
        <v>356</v>
      </c>
      <c r="F43" s="265">
        <v>399</v>
      </c>
      <c r="G43" s="266">
        <v>307</v>
      </c>
      <c r="H43" s="266">
        <v>68777</v>
      </c>
      <c r="I43" s="266">
        <v>111</v>
      </c>
      <c r="J43" s="266">
        <v>44</v>
      </c>
      <c r="K43" s="266">
        <v>7095</v>
      </c>
      <c r="L43" s="266">
        <v>324</v>
      </c>
      <c r="M43" s="266">
        <v>104</v>
      </c>
      <c r="N43" s="266">
        <v>19154</v>
      </c>
      <c r="O43" s="248">
        <v>17</v>
      </c>
      <c r="P43" s="248">
        <v>2</v>
      </c>
      <c r="Q43" s="248">
        <v>127</v>
      </c>
      <c r="R43" s="248">
        <v>12</v>
      </c>
      <c r="S43" s="248">
        <v>1</v>
      </c>
      <c r="T43" s="248">
        <v>35</v>
      </c>
      <c r="U43" s="248">
        <v>251</v>
      </c>
      <c r="V43" s="248">
        <v>163</v>
      </c>
      <c r="W43" s="248">
        <v>28195</v>
      </c>
      <c r="X43" s="204">
        <v>1</v>
      </c>
      <c r="Y43" s="204">
        <v>0</v>
      </c>
      <c r="Z43" s="204">
        <v>1</v>
      </c>
      <c r="AA43" s="204">
        <v>186</v>
      </c>
      <c r="AB43" s="204">
        <v>129</v>
      </c>
      <c r="AC43" s="204">
        <v>19425</v>
      </c>
      <c r="AD43" s="204">
        <v>8</v>
      </c>
      <c r="AE43" s="214" t="s">
        <v>600</v>
      </c>
      <c r="AF43" s="204">
        <v>18</v>
      </c>
      <c r="AG43" s="317">
        <v>111</v>
      </c>
      <c r="AH43" s="214">
        <v>67</v>
      </c>
      <c r="AI43" s="200">
        <v>10718</v>
      </c>
    </row>
    <row r="44" spans="1:35" ht="15" customHeight="1">
      <c r="A44" s="130" t="s">
        <v>373</v>
      </c>
      <c r="B44" s="267">
        <v>58</v>
      </c>
      <c r="C44" s="249">
        <v>41</v>
      </c>
      <c r="D44" s="263">
        <v>11541</v>
      </c>
      <c r="E44" s="133" t="s">
        <v>355</v>
      </c>
      <c r="F44" s="265">
        <v>65</v>
      </c>
      <c r="G44" s="266">
        <v>66</v>
      </c>
      <c r="H44" s="266">
        <v>17595</v>
      </c>
      <c r="I44" s="266">
        <v>53</v>
      </c>
      <c r="J44" s="266">
        <v>76</v>
      </c>
      <c r="K44" s="266">
        <v>23893</v>
      </c>
      <c r="L44" s="266">
        <v>46</v>
      </c>
      <c r="M44" s="266">
        <v>68</v>
      </c>
      <c r="N44" s="266">
        <v>29455</v>
      </c>
      <c r="O44" s="248">
        <v>52</v>
      </c>
      <c r="P44" s="248">
        <v>64</v>
      </c>
      <c r="Q44" s="248">
        <v>14018</v>
      </c>
      <c r="R44" s="248">
        <v>48</v>
      </c>
      <c r="S44" s="248">
        <v>40</v>
      </c>
      <c r="T44" s="248">
        <v>6626</v>
      </c>
      <c r="U44" s="248">
        <v>70</v>
      </c>
      <c r="V44" s="248">
        <v>29</v>
      </c>
      <c r="W44" s="248">
        <v>3546</v>
      </c>
      <c r="X44" s="204">
        <v>55</v>
      </c>
      <c r="Y44" s="204">
        <v>35</v>
      </c>
      <c r="Z44" s="204">
        <v>2656</v>
      </c>
      <c r="AA44" s="204">
        <v>57</v>
      </c>
      <c r="AB44" s="204">
        <v>81</v>
      </c>
      <c r="AC44" s="204">
        <v>14053</v>
      </c>
      <c r="AD44" s="204">
        <v>62</v>
      </c>
      <c r="AE44" s="204">
        <v>75</v>
      </c>
      <c r="AF44" s="204">
        <v>20342</v>
      </c>
      <c r="AG44" s="317">
        <v>107</v>
      </c>
      <c r="AH44" s="200">
        <v>179</v>
      </c>
      <c r="AI44" s="200">
        <v>42632</v>
      </c>
    </row>
    <row r="45" spans="1:35" ht="15" customHeight="1">
      <c r="A45" s="130"/>
      <c r="B45" s="131" t="s">
        <v>352</v>
      </c>
      <c r="C45" s="132" t="s">
        <v>352</v>
      </c>
      <c r="D45" s="132" t="s">
        <v>352</v>
      </c>
      <c r="E45" s="133" t="s">
        <v>356</v>
      </c>
      <c r="F45" s="134" t="s">
        <v>353</v>
      </c>
      <c r="G45" s="135" t="s">
        <v>353</v>
      </c>
      <c r="H45" s="135" t="s">
        <v>353</v>
      </c>
      <c r="I45" s="135" t="s">
        <v>353</v>
      </c>
      <c r="J45" s="135" t="s">
        <v>353</v>
      </c>
      <c r="K45" s="135" t="s">
        <v>353</v>
      </c>
      <c r="L45" s="135" t="s">
        <v>353</v>
      </c>
      <c r="M45" s="135" t="s">
        <v>353</v>
      </c>
      <c r="N45" s="135" t="s">
        <v>353</v>
      </c>
      <c r="O45" s="135" t="s">
        <v>353</v>
      </c>
      <c r="P45" s="135" t="s">
        <v>353</v>
      </c>
      <c r="Q45" s="135" t="s">
        <v>353</v>
      </c>
      <c r="R45" s="135" t="s">
        <v>599</v>
      </c>
      <c r="S45" s="135" t="s">
        <v>600</v>
      </c>
      <c r="T45" s="135" t="s">
        <v>601</v>
      </c>
      <c r="U45" s="135" t="s">
        <v>599</v>
      </c>
      <c r="V45" s="135" t="s">
        <v>600</v>
      </c>
      <c r="W45" s="135" t="s">
        <v>601</v>
      </c>
      <c r="X45" s="214" t="s">
        <v>599</v>
      </c>
      <c r="Y45" s="214" t="s">
        <v>600</v>
      </c>
      <c r="Z45" s="214" t="s">
        <v>601</v>
      </c>
      <c r="AA45" s="214" t="s">
        <v>599</v>
      </c>
      <c r="AB45" s="214" t="s">
        <v>600</v>
      </c>
      <c r="AC45" s="214" t="s">
        <v>601</v>
      </c>
      <c r="AD45" s="214" t="s">
        <v>599</v>
      </c>
      <c r="AE45" s="214" t="s">
        <v>600</v>
      </c>
      <c r="AF45" s="214" t="s">
        <v>601</v>
      </c>
      <c r="AG45" s="318" t="s">
        <v>717</v>
      </c>
      <c r="AH45" s="214" t="s">
        <v>717</v>
      </c>
      <c r="AI45" s="214" t="s">
        <v>718</v>
      </c>
    </row>
    <row r="46" spans="1:35" ht="15" customHeight="1">
      <c r="A46" s="130" t="s">
        <v>546</v>
      </c>
      <c r="B46" s="131"/>
      <c r="C46" s="132"/>
      <c r="D46" s="132"/>
      <c r="E46" s="133" t="s">
        <v>355</v>
      </c>
      <c r="F46" s="134"/>
      <c r="G46" s="135"/>
      <c r="H46" s="135"/>
      <c r="I46" s="135"/>
      <c r="J46" s="135"/>
      <c r="K46" s="135"/>
      <c r="L46" s="135" t="s">
        <v>547</v>
      </c>
      <c r="M46" s="135" t="s">
        <v>547</v>
      </c>
      <c r="N46" s="135" t="s">
        <v>547</v>
      </c>
      <c r="O46" s="248">
        <v>4263</v>
      </c>
      <c r="P46" s="248">
        <v>72</v>
      </c>
      <c r="Q46" s="248">
        <v>67843</v>
      </c>
      <c r="R46" s="248">
        <v>4141</v>
      </c>
      <c r="S46" s="248">
        <v>71</v>
      </c>
      <c r="T46" s="248">
        <v>65943</v>
      </c>
      <c r="U46" s="248">
        <v>3550</v>
      </c>
      <c r="V46" s="248">
        <v>71</v>
      </c>
      <c r="W46" s="248">
        <v>68035</v>
      </c>
      <c r="X46" s="204">
        <v>3676</v>
      </c>
      <c r="Y46" s="204">
        <v>68</v>
      </c>
      <c r="Z46" s="204">
        <v>67230</v>
      </c>
      <c r="AA46" s="204">
        <v>3024</v>
      </c>
      <c r="AB46" s="204">
        <v>56</v>
      </c>
      <c r="AC46" s="204">
        <v>57386</v>
      </c>
      <c r="AD46" s="204">
        <v>5501</v>
      </c>
      <c r="AE46" s="204">
        <v>260</v>
      </c>
      <c r="AF46" s="204">
        <v>150915</v>
      </c>
      <c r="AG46" s="317">
        <v>6123</v>
      </c>
      <c r="AH46" s="200">
        <v>268</v>
      </c>
      <c r="AI46" s="200">
        <v>175779</v>
      </c>
    </row>
    <row r="47" spans="1:35" ht="15" customHeight="1">
      <c r="A47" s="130"/>
      <c r="B47" s="131"/>
      <c r="C47" s="132"/>
      <c r="D47" s="132"/>
      <c r="E47" s="133" t="s">
        <v>356</v>
      </c>
      <c r="F47" s="137"/>
      <c r="G47" s="138"/>
      <c r="H47" s="138"/>
      <c r="I47" s="138"/>
      <c r="J47" s="138"/>
      <c r="K47" s="138"/>
      <c r="L47" s="135" t="s">
        <v>547</v>
      </c>
      <c r="M47" s="135" t="s">
        <v>547</v>
      </c>
      <c r="N47" s="135" t="s">
        <v>547</v>
      </c>
      <c r="O47" s="268">
        <v>1995</v>
      </c>
      <c r="P47" s="268">
        <v>34</v>
      </c>
      <c r="Q47" s="268">
        <v>27916</v>
      </c>
      <c r="R47" s="268">
        <v>1666</v>
      </c>
      <c r="S47" s="268">
        <v>32</v>
      </c>
      <c r="T47" s="268">
        <v>27034</v>
      </c>
      <c r="U47" s="268">
        <v>1545</v>
      </c>
      <c r="V47" s="268">
        <v>27</v>
      </c>
      <c r="W47" s="268">
        <v>23336</v>
      </c>
      <c r="X47" s="269">
        <v>1786</v>
      </c>
      <c r="Y47" s="269">
        <v>32</v>
      </c>
      <c r="Z47" s="269">
        <v>29219</v>
      </c>
      <c r="AA47" s="269">
        <v>1421</v>
      </c>
      <c r="AB47" s="269">
        <v>29</v>
      </c>
      <c r="AC47" s="269">
        <v>22986</v>
      </c>
      <c r="AD47" s="269">
        <v>4645</v>
      </c>
      <c r="AE47" s="269">
        <v>211</v>
      </c>
      <c r="AF47" s="269">
        <v>118458</v>
      </c>
      <c r="AG47" s="313">
        <v>7222</v>
      </c>
      <c r="AH47" s="269">
        <v>406</v>
      </c>
      <c r="AI47" s="269">
        <v>254111</v>
      </c>
    </row>
    <row r="48" spans="1:35" ht="15" customHeight="1">
      <c r="A48" s="136"/>
      <c r="B48" s="138"/>
      <c r="C48" s="138"/>
      <c r="D48" s="138"/>
      <c r="E48" s="139"/>
      <c r="F48" s="132"/>
      <c r="G48" s="132"/>
      <c r="H48" s="132"/>
      <c r="I48" s="132"/>
      <c r="J48" s="132"/>
      <c r="K48" s="132"/>
      <c r="L48" s="141"/>
      <c r="M48" s="140"/>
      <c r="N48" s="140"/>
      <c r="O48" s="270"/>
      <c r="P48" s="270"/>
      <c r="Q48" s="270"/>
      <c r="R48" s="270"/>
      <c r="S48" s="270"/>
      <c r="T48" s="270"/>
      <c r="U48" s="270"/>
      <c r="V48" s="270"/>
      <c r="W48" s="270"/>
      <c r="X48" s="271"/>
      <c r="Y48" s="271"/>
      <c r="Z48" s="271"/>
      <c r="AA48" s="271"/>
      <c r="AB48" s="271"/>
      <c r="AC48" s="271"/>
      <c r="AD48" s="271"/>
      <c r="AE48" s="271"/>
      <c r="AF48" s="271"/>
      <c r="AG48" s="319"/>
      <c r="AH48" s="271"/>
      <c r="AI48" s="271"/>
    </row>
    <row r="49" spans="1:8" ht="15" customHeight="1">
      <c r="A49" s="272" t="s">
        <v>711</v>
      </c>
      <c r="B49" s="272"/>
      <c r="C49" s="130"/>
      <c r="D49" s="273"/>
      <c r="E49" s="160"/>
      <c r="F49" s="273"/>
      <c r="G49" s="273"/>
      <c r="H49" s="273"/>
    </row>
    <row r="50" spans="15:17" ht="15" customHeight="1">
      <c r="O50" s="255"/>
      <c r="P50" s="255"/>
      <c r="Q50" s="255"/>
    </row>
  </sheetData>
  <mergeCells count="13">
    <mergeCell ref="AG3:AI3"/>
    <mergeCell ref="I2:K2"/>
    <mergeCell ref="I3:K3"/>
    <mergeCell ref="F3:H3"/>
    <mergeCell ref="R3:T3"/>
    <mergeCell ref="O3:Q3"/>
    <mergeCell ref="L3:N3"/>
    <mergeCell ref="AD3:AF3"/>
    <mergeCell ref="X3:Z3"/>
    <mergeCell ref="A6:E6"/>
    <mergeCell ref="A3:E4"/>
    <mergeCell ref="U3:W3"/>
    <mergeCell ref="AA3:AC3"/>
  </mergeCells>
  <printOptions/>
  <pageMargins left="0.5905511811023623" right="0.5905511811023623" top="0.7874015748031497" bottom="0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5"/>
  <sheetViews>
    <sheetView zoomScaleSheetLayoutView="100" workbookViewId="0" topLeftCell="A1">
      <selection activeCell="AK21" sqref="AJ21:AK21"/>
    </sheetView>
  </sheetViews>
  <sheetFormatPr defaultColWidth="9.875" defaultRowHeight="15" customHeight="1"/>
  <cols>
    <col min="1" max="1" width="16.75390625" style="152" customWidth="1"/>
    <col min="2" max="2" width="0.12890625" style="152" hidden="1" customWidth="1"/>
    <col min="3" max="3" width="14.00390625" style="152" hidden="1" customWidth="1"/>
    <col min="4" max="4" width="12.375" style="153" hidden="1" customWidth="1"/>
    <col min="5" max="6" width="14.25390625" style="152" hidden="1" customWidth="1"/>
    <col min="7" max="7" width="12.00390625" style="153" hidden="1" customWidth="1"/>
    <col min="8" max="9" width="14.25390625" style="153" hidden="1" customWidth="1"/>
    <col min="10" max="10" width="9.75390625" style="153" hidden="1" customWidth="1"/>
    <col min="11" max="12" width="14.25390625" style="153" hidden="1" customWidth="1"/>
    <col min="13" max="13" width="9.75390625" style="153" hidden="1" customWidth="1"/>
    <col min="14" max="15" width="14.25390625" style="153" hidden="1" customWidth="1"/>
    <col min="16" max="16" width="9.75390625" style="153" hidden="1" customWidth="1"/>
    <col min="17" max="18" width="14.25390625" style="153" hidden="1" customWidth="1"/>
    <col min="19" max="19" width="9.75390625" style="153" hidden="1" customWidth="1"/>
    <col min="20" max="21" width="14.25390625" style="153" hidden="1" customWidth="1"/>
    <col min="22" max="22" width="9.75390625" style="153" hidden="1" customWidth="1"/>
    <col min="23" max="24" width="14.25390625" style="153" hidden="1" customWidth="1"/>
    <col min="25" max="25" width="9.75390625" style="153" hidden="1" customWidth="1"/>
    <col min="26" max="27" width="14.25390625" style="153" hidden="1" customWidth="1"/>
    <col min="28" max="28" width="9.75390625" style="153" hidden="1" customWidth="1"/>
    <col min="29" max="30" width="14.25390625" style="153" customWidth="1"/>
    <col min="31" max="31" width="9.75390625" style="153" customWidth="1"/>
    <col min="32" max="33" width="14.25390625" style="153" customWidth="1"/>
    <col min="34" max="34" width="9.75390625" style="153" customWidth="1"/>
    <col min="35" max="254" width="9.875" style="153" customWidth="1"/>
    <col min="255" max="16384" width="9.875" style="153" customWidth="1"/>
  </cols>
  <sheetData>
    <row r="1" spans="1:11" ht="15" customHeight="1">
      <c r="A1" s="216" t="s">
        <v>561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" ht="15" customHeight="1">
      <c r="A2" s="136"/>
      <c r="B2" s="136"/>
    </row>
    <row r="3" spans="1:34" ht="15" customHeight="1">
      <c r="A3" s="437" t="s">
        <v>377</v>
      </c>
      <c r="B3" s="433" t="s">
        <v>92</v>
      </c>
      <c r="C3" s="433"/>
      <c r="D3" s="433"/>
      <c r="E3" s="433" t="s">
        <v>91</v>
      </c>
      <c r="F3" s="433"/>
      <c r="G3" s="433"/>
      <c r="H3" s="433" t="s">
        <v>95</v>
      </c>
      <c r="I3" s="433"/>
      <c r="J3" s="434"/>
      <c r="K3" s="433" t="s">
        <v>551</v>
      </c>
      <c r="L3" s="433"/>
      <c r="M3" s="434"/>
      <c r="N3" s="433" t="s">
        <v>552</v>
      </c>
      <c r="O3" s="433"/>
      <c r="P3" s="434"/>
      <c r="Q3" s="433" t="s">
        <v>602</v>
      </c>
      <c r="R3" s="433"/>
      <c r="S3" s="434"/>
      <c r="T3" s="433" t="s">
        <v>622</v>
      </c>
      <c r="U3" s="433"/>
      <c r="V3" s="434"/>
      <c r="W3" s="433" t="s">
        <v>646</v>
      </c>
      <c r="X3" s="433"/>
      <c r="Y3" s="434"/>
      <c r="Z3" s="433" t="s">
        <v>660</v>
      </c>
      <c r="AA3" s="433"/>
      <c r="AB3" s="434"/>
      <c r="AC3" s="433" t="s">
        <v>683</v>
      </c>
      <c r="AD3" s="433"/>
      <c r="AE3" s="434"/>
      <c r="AF3" s="433" t="s">
        <v>719</v>
      </c>
      <c r="AG3" s="433"/>
      <c r="AH3" s="434"/>
    </row>
    <row r="4" spans="1:34" ht="15" customHeight="1">
      <c r="A4" s="437"/>
      <c r="B4" s="274" t="s">
        <v>96</v>
      </c>
      <c r="C4" s="274" t="s">
        <v>97</v>
      </c>
      <c r="D4" s="274" t="s">
        <v>98</v>
      </c>
      <c r="E4" s="274" t="s">
        <v>96</v>
      </c>
      <c r="F4" s="274" t="s">
        <v>97</v>
      </c>
      <c r="G4" s="274" t="s">
        <v>98</v>
      </c>
      <c r="H4" s="274" t="s">
        <v>96</v>
      </c>
      <c r="I4" s="274" t="s">
        <v>97</v>
      </c>
      <c r="J4" s="275" t="s">
        <v>98</v>
      </c>
      <c r="K4" s="274" t="s">
        <v>96</v>
      </c>
      <c r="L4" s="274" t="s">
        <v>97</v>
      </c>
      <c r="M4" s="275" t="s">
        <v>98</v>
      </c>
      <c r="N4" s="274" t="s">
        <v>96</v>
      </c>
      <c r="O4" s="274" t="s">
        <v>97</v>
      </c>
      <c r="P4" s="275" t="s">
        <v>98</v>
      </c>
      <c r="Q4" s="274" t="s">
        <v>96</v>
      </c>
      <c r="R4" s="274" t="s">
        <v>97</v>
      </c>
      <c r="S4" s="275" t="s">
        <v>98</v>
      </c>
      <c r="T4" s="274" t="s">
        <v>96</v>
      </c>
      <c r="U4" s="274" t="s">
        <v>97</v>
      </c>
      <c r="V4" s="275" t="s">
        <v>98</v>
      </c>
      <c r="W4" s="274" t="s">
        <v>96</v>
      </c>
      <c r="X4" s="274" t="s">
        <v>97</v>
      </c>
      <c r="Y4" s="275" t="s">
        <v>98</v>
      </c>
      <c r="Z4" s="274" t="s">
        <v>664</v>
      </c>
      <c r="AA4" s="274" t="s">
        <v>97</v>
      </c>
      <c r="AB4" s="275" t="s">
        <v>98</v>
      </c>
      <c r="AC4" s="274" t="s">
        <v>664</v>
      </c>
      <c r="AD4" s="274" t="s">
        <v>97</v>
      </c>
      <c r="AE4" s="275" t="s">
        <v>98</v>
      </c>
      <c r="AF4" s="274" t="s">
        <v>664</v>
      </c>
      <c r="AG4" s="274" t="s">
        <v>97</v>
      </c>
      <c r="AH4" s="275" t="s">
        <v>98</v>
      </c>
    </row>
    <row r="5" spans="1:34" ht="15" customHeight="1">
      <c r="A5" s="437"/>
      <c r="B5" s="276" t="s">
        <v>99</v>
      </c>
      <c r="C5" s="276" t="s">
        <v>100</v>
      </c>
      <c r="D5" s="276" t="s">
        <v>101</v>
      </c>
      <c r="E5" s="276" t="s">
        <v>99</v>
      </c>
      <c r="F5" s="276" t="s">
        <v>100</v>
      </c>
      <c r="G5" s="276" t="s">
        <v>101</v>
      </c>
      <c r="H5" s="276" t="s">
        <v>99</v>
      </c>
      <c r="I5" s="276" t="s">
        <v>100</v>
      </c>
      <c r="J5" s="277" t="s">
        <v>101</v>
      </c>
      <c r="K5" s="276" t="s">
        <v>99</v>
      </c>
      <c r="L5" s="276" t="s">
        <v>100</v>
      </c>
      <c r="M5" s="277" t="s">
        <v>101</v>
      </c>
      <c r="N5" s="276" t="s">
        <v>99</v>
      </c>
      <c r="O5" s="276" t="s">
        <v>100</v>
      </c>
      <c r="P5" s="277" t="s">
        <v>101</v>
      </c>
      <c r="Q5" s="276" t="s">
        <v>99</v>
      </c>
      <c r="R5" s="276" t="s">
        <v>100</v>
      </c>
      <c r="S5" s="277" t="s">
        <v>101</v>
      </c>
      <c r="T5" s="276" t="s">
        <v>99</v>
      </c>
      <c r="U5" s="276" t="s">
        <v>100</v>
      </c>
      <c r="V5" s="277" t="s">
        <v>101</v>
      </c>
      <c r="W5" s="276" t="s">
        <v>99</v>
      </c>
      <c r="X5" s="276" t="s">
        <v>100</v>
      </c>
      <c r="Y5" s="277" t="s">
        <v>101</v>
      </c>
      <c r="Z5" s="276" t="s">
        <v>99</v>
      </c>
      <c r="AA5" s="276" t="s">
        <v>100</v>
      </c>
      <c r="AB5" s="277" t="s">
        <v>101</v>
      </c>
      <c r="AC5" s="276" t="s">
        <v>99</v>
      </c>
      <c r="AD5" s="276" t="s">
        <v>100</v>
      </c>
      <c r="AE5" s="277" t="s">
        <v>101</v>
      </c>
      <c r="AF5" s="276" t="s">
        <v>99</v>
      </c>
      <c r="AG5" s="276" t="s">
        <v>100</v>
      </c>
      <c r="AH5" s="277" t="s">
        <v>101</v>
      </c>
    </row>
    <row r="6" spans="1:13" ht="15" customHeight="1">
      <c r="A6" s="215"/>
      <c r="B6" s="16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34" ht="15" customHeight="1">
      <c r="A7" s="222" t="s">
        <v>376</v>
      </c>
      <c r="B7" s="259">
        <v>23044396</v>
      </c>
      <c r="C7" s="260">
        <v>4866963</v>
      </c>
      <c r="D7" s="278">
        <v>211</v>
      </c>
      <c r="E7" s="260">
        <v>17312032</v>
      </c>
      <c r="F7" s="260">
        <v>4525005</v>
      </c>
      <c r="G7" s="278">
        <v>261</v>
      </c>
      <c r="H7" s="260">
        <v>17162663</v>
      </c>
      <c r="I7" s="260">
        <v>4610057</v>
      </c>
      <c r="J7" s="278">
        <v>269</v>
      </c>
      <c r="K7" s="260">
        <v>17559296</v>
      </c>
      <c r="L7" s="260">
        <v>4198096</v>
      </c>
      <c r="M7" s="278">
        <v>239</v>
      </c>
      <c r="N7" s="245">
        <v>18201639</v>
      </c>
      <c r="O7" s="245">
        <v>3750883</v>
      </c>
      <c r="P7" s="245">
        <v>206</v>
      </c>
      <c r="Q7" s="245">
        <v>15274707</v>
      </c>
      <c r="R7" s="245">
        <v>3705496</v>
      </c>
      <c r="S7" s="245">
        <f>ROUND(R7/Q7*1000,0)</f>
        <v>243</v>
      </c>
      <c r="T7" s="245">
        <f>SUM(T9:T52)</f>
        <v>15350919</v>
      </c>
      <c r="U7" s="245">
        <v>2570864</v>
      </c>
      <c r="V7" s="245">
        <f>ROUND(U7/T7*1000,0)</f>
        <v>167</v>
      </c>
      <c r="W7" s="202">
        <v>15894647</v>
      </c>
      <c r="X7" s="202">
        <v>2879656</v>
      </c>
      <c r="Y7" s="202">
        <f>ROUND(X7/W7*1000,0)</f>
        <v>181</v>
      </c>
      <c r="Z7" s="202">
        <v>17961211</v>
      </c>
      <c r="AA7" s="205">
        <v>2940618</v>
      </c>
      <c r="AB7" s="202">
        <f>ROUND(AA7/Z7*1000,0)</f>
        <v>164</v>
      </c>
      <c r="AC7" s="202">
        <v>18619780</v>
      </c>
      <c r="AD7" s="205">
        <v>3227997</v>
      </c>
      <c r="AE7" s="202">
        <v>173</v>
      </c>
      <c r="AF7" s="202">
        <v>20439014</v>
      </c>
      <c r="AG7" s="205">
        <v>3415239</v>
      </c>
      <c r="AH7" s="202">
        <v>167</v>
      </c>
    </row>
    <row r="8" spans="1:34" ht="15" customHeight="1">
      <c r="A8" s="279"/>
      <c r="B8" s="262"/>
      <c r="C8" s="263"/>
      <c r="D8" s="249"/>
      <c r="E8" s="263"/>
      <c r="F8" s="263"/>
      <c r="G8" s="249"/>
      <c r="H8" s="263"/>
      <c r="I8" s="263"/>
      <c r="J8" s="249"/>
      <c r="K8" s="263"/>
      <c r="M8" s="278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1:34" ht="15" customHeight="1">
      <c r="A9" s="279" t="s">
        <v>102</v>
      </c>
      <c r="B9" s="161">
        <v>7276318</v>
      </c>
      <c r="C9" s="163">
        <v>2097024</v>
      </c>
      <c r="D9" s="162">
        <v>288</v>
      </c>
      <c r="E9" s="163">
        <v>4533513</v>
      </c>
      <c r="F9" s="163">
        <v>1663961</v>
      </c>
      <c r="G9" s="162">
        <v>367</v>
      </c>
      <c r="H9" s="163">
        <v>3608633</v>
      </c>
      <c r="I9" s="163">
        <v>1831487</v>
      </c>
      <c r="J9" s="162">
        <v>508</v>
      </c>
      <c r="K9" s="163">
        <v>2690515</v>
      </c>
      <c r="L9" s="263">
        <v>1282817</v>
      </c>
      <c r="M9" s="249">
        <v>477</v>
      </c>
      <c r="N9" s="248">
        <v>4022676</v>
      </c>
      <c r="O9" s="248">
        <v>1269248</v>
      </c>
      <c r="P9" s="248">
        <v>316</v>
      </c>
      <c r="Q9" s="248">
        <v>4904884</v>
      </c>
      <c r="R9" s="248">
        <v>1519028</v>
      </c>
      <c r="S9" s="248">
        <f>ROUND(R9/Q9*1000,0)</f>
        <v>310</v>
      </c>
      <c r="T9" s="248">
        <v>4050810</v>
      </c>
      <c r="U9" s="248">
        <v>785612</v>
      </c>
      <c r="V9" s="248">
        <f aca="true" t="shared" si="0" ref="V9:V52">ROUND(U9/T9*1000,0)</f>
        <v>194</v>
      </c>
      <c r="W9" s="204">
        <v>4640611</v>
      </c>
      <c r="X9" s="204">
        <v>937570</v>
      </c>
      <c r="Y9" s="204">
        <v>202</v>
      </c>
      <c r="Z9" s="204">
        <v>3810097</v>
      </c>
      <c r="AA9" s="204">
        <v>1067204</v>
      </c>
      <c r="AB9" s="204">
        <f>ROUND(AA9/Z9*1000,0)</f>
        <v>280</v>
      </c>
      <c r="AC9" s="204">
        <v>3474064</v>
      </c>
      <c r="AD9" s="204">
        <v>1388606</v>
      </c>
      <c r="AE9" s="204">
        <v>400</v>
      </c>
      <c r="AF9" s="204">
        <v>2932029</v>
      </c>
      <c r="AG9" s="204">
        <v>1169798</v>
      </c>
      <c r="AH9" s="204">
        <v>399</v>
      </c>
    </row>
    <row r="10" spans="1:34" ht="15" customHeight="1">
      <c r="A10" s="279" t="s">
        <v>103</v>
      </c>
      <c r="B10" s="262">
        <v>29385</v>
      </c>
      <c r="C10" s="263">
        <v>14068</v>
      </c>
      <c r="D10" s="249">
        <v>479</v>
      </c>
      <c r="E10" s="263">
        <v>49589</v>
      </c>
      <c r="F10" s="263">
        <v>16107</v>
      </c>
      <c r="G10" s="249">
        <v>325</v>
      </c>
      <c r="H10" s="263">
        <v>8406</v>
      </c>
      <c r="I10" s="263">
        <v>5494</v>
      </c>
      <c r="J10" s="249">
        <v>654</v>
      </c>
      <c r="K10" s="263">
        <v>9118</v>
      </c>
      <c r="L10" s="263">
        <v>3016</v>
      </c>
      <c r="M10" s="162">
        <v>331</v>
      </c>
      <c r="N10" s="248">
        <v>2975</v>
      </c>
      <c r="O10" s="248">
        <v>1503</v>
      </c>
      <c r="P10" s="248">
        <v>505</v>
      </c>
      <c r="Q10" s="248">
        <v>3833</v>
      </c>
      <c r="R10" s="248">
        <v>1278</v>
      </c>
      <c r="S10" s="248">
        <f>ROUND(R10/Q10*1000,0)</f>
        <v>333</v>
      </c>
      <c r="T10" s="248">
        <v>146259</v>
      </c>
      <c r="U10" s="248">
        <v>17857</v>
      </c>
      <c r="V10" s="248">
        <f t="shared" si="0"/>
        <v>122</v>
      </c>
      <c r="W10" s="204">
        <v>1388</v>
      </c>
      <c r="X10" s="204">
        <v>888</v>
      </c>
      <c r="Y10" s="204">
        <v>640</v>
      </c>
      <c r="Z10" s="204">
        <v>18181</v>
      </c>
      <c r="AA10" s="204">
        <v>5120</v>
      </c>
      <c r="AB10" s="204">
        <f aca="true" t="shared" si="1" ref="AB10:AB52">ROUND(AA10/Z10*1000,0)</f>
        <v>282</v>
      </c>
      <c r="AC10" s="204">
        <v>11587</v>
      </c>
      <c r="AD10" s="204">
        <v>4986</v>
      </c>
      <c r="AE10" s="204">
        <v>430</v>
      </c>
      <c r="AF10" s="204">
        <v>125101</v>
      </c>
      <c r="AG10" s="204">
        <v>23245</v>
      </c>
      <c r="AH10" s="204">
        <v>186</v>
      </c>
    </row>
    <row r="11" spans="1:34" ht="15" customHeight="1">
      <c r="A11" s="279" t="s">
        <v>104</v>
      </c>
      <c r="B11" s="262">
        <v>14537</v>
      </c>
      <c r="C11" s="263">
        <v>26208</v>
      </c>
      <c r="D11" s="263">
        <v>1803</v>
      </c>
      <c r="E11" s="263">
        <v>16136</v>
      </c>
      <c r="F11" s="263">
        <v>23555</v>
      </c>
      <c r="G11" s="263">
        <v>1460</v>
      </c>
      <c r="H11" s="263">
        <v>7677</v>
      </c>
      <c r="I11" s="263">
        <v>14742</v>
      </c>
      <c r="J11" s="263">
        <v>1920</v>
      </c>
      <c r="K11" s="263">
        <v>10864</v>
      </c>
      <c r="L11" s="263">
        <v>16529</v>
      </c>
      <c r="M11" s="163">
        <v>1521</v>
      </c>
      <c r="N11" s="248">
        <v>1618</v>
      </c>
      <c r="O11" s="248">
        <v>5262</v>
      </c>
      <c r="P11" s="248">
        <v>3252</v>
      </c>
      <c r="Q11" s="248">
        <v>1679</v>
      </c>
      <c r="R11" s="248">
        <v>4402</v>
      </c>
      <c r="S11" s="248">
        <f>ROUND(R11/Q11*1000,0)</f>
        <v>2622</v>
      </c>
      <c r="T11" s="248">
        <v>9385</v>
      </c>
      <c r="U11" s="248">
        <v>14419</v>
      </c>
      <c r="V11" s="248">
        <f t="shared" si="0"/>
        <v>1536</v>
      </c>
      <c r="W11" s="204">
        <v>5935</v>
      </c>
      <c r="X11" s="204">
        <v>11485</v>
      </c>
      <c r="Y11" s="204">
        <v>1935</v>
      </c>
      <c r="Z11" s="204">
        <v>6448</v>
      </c>
      <c r="AA11" s="204">
        <v>11176</v>
      </c>
      <c r="AB11" s="204">
        <f t="shared" si="1"/>
        <v>1733</v>
      </c>
      <c r="AC11" s="204">
        <v>2834</v>
      </c>
      <c r="AD11" s="204">
        <v>6710</v>
      </c>
      <c r="AE11" s="204">
        <v>2368</v>
      </c>
      <c r="AF11" s="204">
        <v>1729</v>
      </c>
      <c r="AG11" s="204">
        <v>4371</v>
      </c>
      <c r="AH11" s="204">
        <v>2528</v>
      </c>
    </row>
    <row r="12" spans="1:34" ht="15" customHeight="1">
      <c r="A12" s="279" t="s">
        <v>105</v>
      </c>
      <c r="B12" s="262">
        <v>7738</v>
      </c>
      <c r="C12" s="263">
        <v>9417</v>
      </c>
      <c r="D12" s="263">
        <v>1217</v>
      </c>
      <c r="E12" s="263">
        <v>7069</v>
      </c>
      <c r="F12" s="263">
        <v>9211</v>
      </c>
      <c r="G12" s="263">
        <v>1303</v>
      </c>
      <c r="H12" s="263">
        <v>10592</v>
      </c>
      <c r="I12" s="263">
        <v>11577</v>
      </c>
      <c r="J12" s="263">
        <v>1093</v>
      </c>
      <c r="K12" s="263">
        <v>7228</v>
      </c>
      <c r="L12" s="263">
        <v>9965</v>
      </c>
      <c r="M12" s="263">
        <v>1379</v>
      </c>
      <c r="N12" s="248">
        <v>4216</v>
      </c>
      <c r="O12" s="248">
        <v>8632</v>
      </c>
      <c r="P12" s="248">
        <v>2047</v>
      </c>
      <c r="Q12" s="248">
        <v>3881</v>
      </c>
      <c r="R12" s="248">
        <v>6252</v>
      </c>
      <c r="S12" s="248">
        <f>ROUND(R12/Q12*1000,0)</f>
        <v>1611</v>
      </c>
      <c r="T12" s="248">
        <v>8743</v>
      </c>
      <c r="U12" s="248">
        <v>10332</v>
      </c>
      <c r="V12" s="248">
        <f t="shared" si="0"/>
        <v>1182</v>
      </c>
      <c r="W12" s="204">
        <v>7474</v>
      </c>
      <c r="X12" s="204">
        <v>10659</v>
      </c>
      <c r="Y12" s="204">
        <v>1426</v>
      </c>
      <c r="Z12" s="204">
        <v>6118</v>
      </c>
      <c r="AA12" s="204">
        <v>8293</v>
      </c>
      <c r="AB12" s="204">
        <f t="shared" si="1"/>
        <v>1356</v>
      </c>
      <c r="AC12" s="204">
        <v>9136</v>
      </c>
      <c r="AD12" s="204">
        <v>8534</v>
      </c>
      <c r="AE12" s="204">
        <v>934</v>
      </c>
      <c r="AF12" s="204">
        <v>25144</v>
      </c>
      <c r="AG12" s="204">
        <v>10013</v>
      </c>
      <c r="AH12" s="204">
        <v>398</v>
      </c>
    </row>
    <row r="13" spans="1:34" ht="15" customHeight="1">
      <c r="A13" s="279" t="s">
        <v>106</v>
      </c>
      <c r="B13" s="262">
        <v>2282</v>
      </c>
      <c r="C13" s="263">
        <v>4412</v>
      </c>
      <c r="D13" s="263">
        <v>1933</v>
      </c>
      <c r="E13" s="263">
        <v>3915</v>
      </c>
      <c r="F13" s="263">
        <v>5792</v>
      </c>
      <c r="G13" s="263">
        <v>1480</v>
      </c>
      <c r="H13" s="263">
        <v>838</v>
      </c>
      <c r="I13" s="263">
        <v>2025</v>
      </c>
      <c r="J13" s="263">
        <v>2417</v>
      </c>
      <c r="K13" s="263">
        <v>597</v>
      </c>
      <c r="L13" s="263">
        <v>1391</v>
      </c>
      <c r="M13" s="263">
        <v>2330</v>
      </c>
      <c r="N13" s="248">
        <v>415</v>
      </c>
      <c r="O13" s="248">
        <v>1539</v>
      </c>
      <c r="P13" s="248">
        <v>3708</v>
      </c>
      <c r="Q13" s="248">
        <v>701</v>
      </c>
      <c r="R13" s="248">
        <v>2332</v>
      </c>
      <c r="S13" s="248">
        <f>ROUND(R13/Q13*1000,0)</f>
        <v>3327</v>
      </c>
      <c r="T13" s="248">
        <v>757</v>
      </c>
      <c r="U13" s="248">
        <v>1884</v>
      </c>
      <c r="V13" s="248">
        <f t="shared" si="0"/>
        <v>2489</v>
      </c>
      <c r="W13" s="204">
        <v>1572</v>
      </c>
      <c r="X13" s="204">
        <v>3289</v>
      </c>
      <c r="Y13" s="204">
        <v>2093</v>
      </c>
      <c r="Z13" s="204">
        <v>1876</v>
      </c>
      <c r="AA13" s="204">
        <v>3512</v>
      </c>
      <c r="AB13" s="204">
        <v>1873</v>
      </c>
      <c r="AC13" s="204">
        <v>984</v>
      </c>
      <c r="AD13" s="204">
        <v>2393</v>
      </c>
      <c r="AE13" s="204">
        <v>2432</v>
      </c>
      <c r="AF13" s="204">
        <v>589</v>
      </c>
      <c r="AG13" s="204">
        <v>1509</v>
      </c>
      <c r="AH13" s="204">
        <v>2561</v>
      </c>
    </row>
    <row r="14" spans="1:34" ht="15" customHeight="1">
      <c r="A14" s="279" t="s">
        <v>107</v>
      </c>
      <c r="B14" s="262">
        <v>425470</v>
      </c>
      <c r="C14" s="263">
        <v>113192</v>
      </c>
      <c r="D14" s="249">
        <v>266</v>
      </c>
      <c r="E14" s="263">
        <v>782382</v>
      </c>
      <c r="F14" s="263">
        <v>191016</v>
      </c>
      <c r="G14" s="249">
        <v>244</v>
      </c>
      <c r="H14" s="263">
        <v>198049</v>
      </c>
      <c r="I14" s="263">
        <v>47728</v>
      </c>
      <c r="J14" s="249">
        <v>241</v>
      </c>
      <c r="K14" s="263">
        <v>43707</v>
      </c>
      <c r="L14" s="263">
        <v>14341</v>
      </c>
      <c r="M14" s="263">
        <v>328</v>
      </c>
      <c r="N14" s="248" t="s">
        <v>548</v>
      </c>
      <c r="O14" s="248" t="s">
        <v>549</v>
      </c>
      <c r="P14" s="248" t="s">
        <v>550</v>
      </c>
      <c r="Q14" s="248" t="s">
        <v>548</v>
      </c>
      <c r="R14" s="248" t="s">
        <v>549</v>
      </c>
      <c r="S14" s="248" t="s">
        <v>550</v>
      </c>
      <c r="T14" s="248" t="s">
        <v>548</v>
      </c>
      <c r="U14" s="248" t="s">
        <v>549</v>
      </c>
      <c r="V14" s="248" t="s">
        <v>550</v>
      </c>
      <c r="W14" s="204" t="s">
        <v>548</v>
      </c>
      <c r="X14" s="204" t="s">
        <v>549</v>
      </c>
      <c r="Y14" s="204" t="s">
        <v>550</v>
      </c>
      <c r="Z14" s="204" t="s">
        <v>548</v>
      </c>
      <c r="AA14" s="204" t="s">
        <v>549</v>
      </c>
      <c r="AB14" s="204" t="s">
        <v>712</v>
      </c>
      <c r="AC14" s="204"/>
      <c r="AD14" s="204"/>
      <c r="AE14" s="204"/>
      <c r="AF14" s="204"/>
      <c r="AG14" s="204"/>
      <c r="AH14" s="204"/>
    </row>
    <row r="15" spans="1:34" ht="15" customHeight="1">
      <c r="A15" s="279" t="s">
        <v>108</v>
      </c>
      <c r="B15" s="262">
        <v>252725</v>
      </c>
      <c r="C15" s="263">
        <v>56109</v>
      </c>
      <c r="D15" s="249">
        <v>222</v>
      </c>
      <c r="E15" s="263">
        <v>604485</v>
      </c>
      <c r="F15" s="263">
        <v>129518</v>
      </c>
      <c r="G15" s="249">
        <v>214</v>
      </c>
      <c r="H15" s="263">
        <v>121800</v>
      </c>
      <c r="I15" s="263">
        <v>19562</v>
      </c>
      <c r="J15" s="249">
        <v>161</v>
      </c>
      <c r="K15" s="263">
        <v>251818</v>
      </c>
      <c r="L15" s="263">
        <v>47037</v>
      </c>
      <c r="M15" s="249">
        <v>187</v>
      </c>
      <c r="N15" s="248">
        <v>15810</v>
      </c>
      <c r="O15" s="248">
        <v>1329</v>
      </c>
      <c r="P15" s="248">
        <v>84</v>
      </c>
      <c r="Q15" s="248">
        <v>1038</v>
      </c>
      <c r="R15" s="248">
        <v>47</v>
      </c>
      <c r="S15" s="248">
        <f aca="true" t="shared" si="2" ref="S15:S52">ROUND(R15/Q15*1000,0)</f>
        <v>45</v>
      </c>
      <c r="T15" s="248">
        <v>236019</v>
      </c>
      <c r="U15" s="248">
        <v>44742</v>
      </c>
      <c r="V15" s="248">
        <f t="shared" si="0"/>
        <v>190</v>
      </c>
      <c r="W15" s="204">
        <v>1291</v>
      </c>
      <c r="X15" s="204">
        <v>165</v>
      </c>
      <c r="Y15" s="204">
        <v>128</v>
      </c>
      <c r="Z15" s="204">
        <v>285942</v>
      </c>
      <c r="AA15" s="204">
        <v>47032</v>
      </c>
      <c r="AB15" s="204">
        <f t="shared" si="1"/>
        <v>164</v>
      </c>
      <c r="AC15" s="204">
        <v>2022</v>
      </c>
      <c r="AD15" s="204">
        <v>199</v>
      </c>
      <c r="AE15" s="204">
        <v>98</v>
      </c>
      <c r="AF15" s="204">
        <v>234196</v>
      </c>
      <c r="AG15" s="204">
        <v>40621</v>
      </c>
      <c r="AH15" s="204">
        <v>173</v>
      </c>
    </row>
    <row r="16" spans="1:34" ht="15" customHeight="1">
      <c r="A16" s="279" t="s">
        <v>109</v>
      </c>
      <c r="B16" s="262">
        <v>1494369</v>
      </c>
      <c r="C16" s="263">
        <v>211533</v>
      </c>
      <c r="D16" s="249">
        <v>142</v>
      </c>
      <c r="E16" s="263">
        <v>434567</v>
      </c>
      <c r="F16" s="263">
        <v>122714</v>
      </c>
      <c r="G16" s="249">
        <v>282</v>
      </c>
      <c r="H16" s="263">
        <v>575727</v>
      </c>
      <c r="I16" s="263">
        <v>158334</v>
      </c>
      <c r="J16" s="249">
        <v>275</v>
      </c>
      <c r="K16" s="263">
        <v>1431882</v>
      </c>
      <c r="L16" s="263">
        <v>256831</v>
      </c>
      <c r="M16" s="249">
        <v>179</v>
      </c>
      <c r="N16" s="248">
        <v>1059634</v>
      </c>
      <c r="O16" s="248">
        <v>167091</v>
      </c>
      <c r="P16" s="248">
        <v>158</v>
      </c>
      <c r="Q16" s="248">
        <v>1184340</v>
      </c>
      <c r="R16" s="248">
        <v>245402</v>
      </c>
      <c r="S16" s="248">
        <f t="shared" si="2"/>
        <v>207</v>
      </c>
      <c r="T16" s="248">
        <v>1209141</v>
      </c>
      <c r="U16" s="248">
        <v>206663</v>
      </c>
      <c r="V16" s="248">
        <f t="shared" si="0"/>
        <v>171</v>
      </c>
      <c r="W16" s="204">
        <v>1780200</v>
      </c>
      <c r="X16" s="204">
        <v>431097</v>
      </c>
      <c r="Y16" s="204">
        <v>242</v>
      </c>
      <c r="Z16" s="204">
        <v>1941753</v>
      </c>
      <c r="AA16" s="204">
        <v>393908</v>
      </c>
      <c r="AB16" s="204">
        <f t="shared" si="1"/>
        <v>203</v>
      </c>
      <c r="AC16" s="204">
        <v>1394117</v>
      </c>
      <c r="AD16" s="204">
        <v>300225</v>
      </c>
      <c r="AE16" s="204">
        <v>215</v>
      </c>
      <c r="AF16" s="204">
        <v>2096344</v>
      </c>
      <c r="AG16" s="204">
        <v>329691</v>
      </c>
      <c r="AH16" s="204">
        <v>157</v>
      </c>
    </row>
    <row r="17" spans="1:34" ht="15" customHeight="1">
      <c r="A17" s="279" t="s">
        <v>110</v>
      </c>
      <c r="B17" s="262">
        <v>31180</v>
      </c>
      <c r="C17" s="263">
        <v>22020</v>
      </c>
      <c r="D17" s="249">
        <v>706</v>
      </c>
      <c r="E17" s="263">
        <v>42641</v>
      </c>
      <c r="F17" s="263">
        <v>43513</v>
      </c>
      <c r="G17" s="263">
        <v>1020</v>
      </c>
      <c r="H17" s="263">
        <v>16247</v>
      </c>
      <c r="I17" s="263">
        <v>20956</v>
      </c>
      <c r="J17" s="263">
        <v>1290</v>
      </c>
      <c r="K17" s="263">
        <v>12830</v>
      </c>
      <c r="L17" s="263">
        <v>14522</v>
      </c>
      <c r="M17" s="280">
        <v>1132</v>
      </c>
      <c r="N17" s="248">
        <v>73369</v>
      </c>
      <c r="O17" s="248">
        <v>52386</v>
      </c>
      <c r="P17" s="248">
        <v>714</v>
      </c>
      <c r="Q17" s="248">
        <v>37129</v>
      </c>
      <c r="R17" s="248">
        <v>26809</v>
      </c>
      <c r="S17" s="248">
        <f t="shared" si="2"/>
        <v>722</v>
      </c>
      <c r="T17" s="248">
        <v>19237</v>
      </c>
      <c r="U17" s="248">
        <v>25913</v>
      </c>
      <c r="V17" s="248">
        <f t="shared" si="0"/>
        <v>1347</v>
      </c>
      <c r="W17" s="204">
        <v>24894</v>
      </c>
      <c r="X17" s="204">
        <v>28463</v>
      </c>
      <c r="Y17" s="204">
        <v>1143</v>
      </c>
      <c r="Z17" s="204">
        <v>40587</v>
      </c>
      <c r="AA17" s="204">
        <v>37414</v>
      </c>
      <c r="AB17" s="204">
        <f t="shared" si="1"/>
        <v>922</v>
      </c>
      <c r="AC17" s="204">
        <v>39519</v>
      </c>
      <c r="AD17" s="204">
        <v>24264</v>
      </c>
      <c r="AE17" s="204">
        <v>614</v>
      </c>
      <c r="AF17" s="204">
        <v>7462</v>
      </c>
      <c r="AG17" s="204">
        <v>7583</v>
      </c>
      <c r="AH17" s="204">
        <v>1016</v>
      </c>
    </row>
    <row r="18" spans="1:34" ht="15" customHeight="1">
      <c r="A18" s="279" t="s">
        <v>111</v>
      </c>
      <c r="B18" s="262">
        <v>2783</v>
      </c>
      <c r="C18" s="263">
        <v>1219</v>
      </c>
      <c r="D18" s="249">
        <v>438</v>
      </c>
      <c r="E18" s="263">
        <v>2523</v>
      </c>
      <c r="F18" s="263">
        <v>2088</v>
      </c>
      <c r="G18" s="249">
        <v>828</v>
      </c>
      <c r="H18" s="263">
        <v>3166</v>
      </c>
      <c r="I18" s="263">
        <v>1847</v>
      </c>
      <c r="J18" s="249">
        <v>583</v>
      </c>
      <c r="K18" s="263">
        <v>2654</v>
      </c>
      <c r="L18" s="263">
        <v>1739</v>
      </c>
      <c r="M18" s="280">
        <v>655</v>
      </c>
      <c r="N18" s="248">
        <v>3041</v>
      </c>
      <c r="O18" s="248">
        <v>877</v>
      </c>
      <c r="P18" s="248">
        <v>288</v>
      </c>
      <c r="Q18" s="248">
        <v>4047</v>
      </c>
      <c r="R18" s="248">
        <v>1609</v>
      </c>
      <c r="S18" s="248">
        <f t="shared" si="2"/>
        <v>398</v>
      </c>
      <c r="T18" s="248">
        <v>45500</v>
      </c>
      <c r="U18" s="248">
        <v>4686</v>
      </c>
      <c r="V18" s="248">
        <f t="shared" si="0"/>
        <v>103</v>
      </c>
      <c r="W18" s="204">
        <v>425</v>
      </c>
      <c r="X18" s="204">
        <v>207</v>
      </c>
      <c r="Y18" s="204">
        <v>488</v>
      </c>
      <c r="Z18" s="204">
        <v>43561</v>
      </c>
      <c r="AA18" s="204">
        <v>3895</v>
      </c>
      <c r="AB18" s="204">
        <f t="shared" si="1"/>
        <v>89</v>
      </c>
      <c r="AC18" s="204">
        <v>5660</v>
      </c>
      <c r="AD18" s="204">
        <v>1673</v>
      </c>
      <c r="AE18" s="204">
        <v>296</v>
      </c>
      <c r="AF18" s="204">
        <v>25191</v>
      </c>
      <c r="AG18" s="204">
        <v>2706</v>
      </c>
      <c r="AH18" s="204">
        <v>107</v>
      </c>
    </row>
    <row r="19" spans="1:34" ht="15" customHeight="1">
      <c r="A19" s="279" t="s">
        <v>112</v>
      </c>
      <c r="B19" s="262">
        <v>2140798</v>
      </c>
      <c r="C19" s="263">
        <v>238835</v>
      </c>
      <c r="D19" s="249">
        <v>112</v>
      </c>
      <c r="E19" s="263">
        <v>931766</v>
      </c>
      <c r="F19" s="263">
        <v>217253</v>
      </c>
      <c r="G19" s="249">
        <v>233</v>
      </c>
      <c r="H19" s="263">
        <v>1700992</v>
      </c>
      <c r="I19" s="263">
        <v>420599</v>
      </c>
      <c r="J19" s="249">
        <v>247</v>
      </c>
      <c r="K19" s="263">
        <v>3000335</v>
      </c>
      <c r="L19" s="263">
        <v>609125</v>
      </c>
      <c r="M19" s="280">
        <v>203</v>
      </c>
      <c r="N19" s="248">
        <v>5203232</v>
      </c>
      <c r="O19" s="248">
        <v>586991</v>
      </c>
      <c r="P19" s="248">
        <v>113</v>
      </c>
      <c r="Q19" s="248">
        <v>2504212</v>
      </c>
      <c r="R19" s="248">
        <v>409755</v>
      </c>
      <c r="S19" s="248">
        <f t="shared" si="2"/>
        <v>164</v>
      </c>
      <c r="T19" s="248">
        <v>2026929</v>
      </c>
      <c r="U19" s="248">
        <v>124241</v>
      </c>
      <c r="V19" s="248">
        <f t="shared" si="0"/>
        <v>61</v>
      </c>
      <c r="W19" s="204">
        <v>1066471</v>
      </c>
      <c r="X19" s="204">
        <v>112750</v>
      </c>
      <c r="Y19" s="204">
        <v>106</v>
      </c>
      <c r="Z19" s="204">
        <v>2417298</v>
      </c>
      <c r="AA19" s="204">
        <v>168094</v>
      </c>
      <c r="AB19" s="204">
        <f t="shared" si="1"/>
        <v>70</v>
      </c>
      <c r="AC19" s="204">
        <v>1972579</v>
      </c>
      <c r="AD19" s="204">
        <v>101520</v>
      </c>
      <c r="AE19" s="204">
        <v>51</v>
      </c>
      <c r="AF19" s="204">
        <v>4019439</v>
      </c>
      <c r="AG19" s="204">
        <v>231037</v>
      </c>
      <c r="AH19" s="204">
        <v>57</v>
      </c>
    </row>
    <row r="20" spans="1:34" ht="15" customHeight="1">
      <c r="A20" s="279" t="s">
        <v>113</v>
      </c>
      <c r="B20" s="262">
        <v>163803</v>
      </c>
      <c r="C20" s="263">
        <v>142958</v>
      </c>
      <c r="D20" s="249">
        <v>873</v>
      </c>
      <c r="E20" s="263">
        <v>201395</v>
      </c>
      <c r="F20" s="263">
        <v>175211</v>
      </c>
      <c r="G20" s="249">
        <v>870</v>
      </c>
      <c r="H20" s="263">
        <v>185179</v>
      </c>
      <c r="I20" s="263">
        <v>112708</v>
      </c>
      <c r="J20" s="249">
        <v>609</v>
      </c>
      <c r="K20" s="263">
        <v>220118</v>
      </c>
      <c r="L20" s="263">
        <v>152255</v>
      </c>
      <c r="M20" s="280">
        <v>692</v>
      </c>
      <c r="N20" s="248">
        <v>100563</v>
      </c>
      <c r="O20" s="248">
        <v>80860</v>
      </c>
      <c r="P20" s="248">
        <v>804</v>
      </c>
      <c r="Q20" s="248">
        <v>67950</v>
      </c>
      <c r="R20" s="248">
        <v>59366</v>
      </c>
      <c r="S20" s="248">
        <f t="shared" si="2"/>
        <v>874</v>
      </c>
      <c r="T20" s="248">
        <v>66634</v>
      </c>
      <c r="U20" s="248">
        <v>51079</v>
      </c>
      <c r="V20" s="248">
        <f t="shared" si="0"/>
        <v>767</v>
      </c>
      <c r="W20" s="204">
        <v>98551</v>
      </c>
      <c r="X20" s="204">
        <v>70273</v>
      </c>
      <c r="Y20" s="204">
        <v>713</v>
      </c>
      <c r="Z20" s="204">
        <v>79252</v>
      </c>
      <c r="AA20" s="204">
        <v>60710</v>
      </c>
      <c r="AB20" s="204">
        <f t="shared" si="1"/>
        <v>766</v>
      </c>
      <c r="AC20" s="204">
        <v>65139</v>
      </c>
      <c r="AD20" s="204">
        <v>50462</v>
      </c>
      <c r="AE20" s="204">
        <v>775</v>
      </c>
      <c r="AF20" s="204">
        <v>38991</v>
      </c>
      <c r="AG20" s="204">
        <v>42774</v>
      </c>
      <c r="AH20" s="204">
        <v>1097</v>
      </c>
    </row>
    <row r="21" spans="1:34" ht="15" customHeight="1">
      <c r="A21" s="279" t="s">
        <v>114</v>
      </c>
      <c r="B21" s="262">
        <v>22967</v>
      </c>
      <c r="C21" s="263">
        <v>26178</v>
      </c>
      <c r="D21" s="263">
        <v>1140</v>
      </c>
      <c r="E21" s="263">
        <v>60110</v>
      </c>
      <c r="F21" s="263">
        <v>30939</v>
      </c>
      <c r="G21" s="249">
        <v>515</v>
      </c>
      <c r="H21" s="263">
        <v>14365</v>
      </c>
      <c r="I21" s="263">
        <v>9669</v>
      </c>
      <c r="J21" s="249">
        <v>673</v>
      </c>
      <c r="K21" s="263">
        <v>110500</v>
      </c>
      <c r="L21" s="263">
        <v>80154</v>
      </c>
      <c r="M21" s="280">
        <v>725</v>
      </c>
      <c r="N21" s="248">
        <v>134483</v>
      </c>
      <c r="O21" s="248">
        <v>104395</v>
      </c>
      <c r="P21" s="248">
        <v>776</v>
      </c>
      <c r="Q21" s="248">
        <v>63398</v>
      </c>
      <c r="R21" s="248">
        <v>37802</v>
      </c>
      <c r="S21" s="248">
        <f t="shared" si="2"/>
        <v>596</v>
      </c>
      <c r="T21" s="248">
        <v>53934</v>
      </c>
      <c r="U21" s="248">
        <v>34676</v>
      </c>
      <c r="V21" s="248">
        <f t="shared" si="0"/>
        <v>643</v>
      </c>
      <c r="W21" s="204">
        <v>9033</v>
      </c>
      <c r="X21" s="204">
        <v>8844</v>
      </c>
      <c r="Y21" s="204">
        <v>979</v>
      </c>
      <c r="Z21" s="204">
        <v>10964</v>
      </c>
      <c r="AA21" s="204">
        <v>11437</v>
      </c>
      <c r="AB21" s="204">
        <f t="shared" si="1"/>
        <v>1043</v>
      </c>
      <c r="AC21" s="204">
        <v>3952</v>
      </c>
      <c r="AD21" s="204">
        <v>3775</v>
      </c>
      <c r="AE21" s="204">
        <v>955</v>
      </c>
      <c r="AF21" s="204">
        <v>1394</v>
      </c>
      <c r="AG21" s="204">
        <v>1261</v>
      </c>
      <c r="AH21" s="204">
        <v>905</v>
      </c>
    </row>
    <row r="22" spans="1:34" ht="15" customHeight="1">
      <c r="A22" s="279" t="s">
        <v>115</v>
      </c>
      <c r="B22" s="262">
        <v>290998</v>
      </c>
      <c r="C22" s="263">
        <v>128889</v>
      </c>
      <c r="D22" s="249">
        <v>443</v>
      </c>
      <c r="E22" s="263">
        <v>230930</v>
      </c>
      <c r="F22" s="263">
        <v>99768</v>
      </c>
      <c r="G22" s="249">
        <v>432</v>
      </c>
      <c r="H22" s="263">
        <v>197371</v>
      </c>
      <c r="I22" s="263">
        <v>84562</v>
      </c>
      <c r="J22" s="249">
        <v>428</v>
      </c>
      <c r="K22" s="263">
        <v>226734</v>
      </c>
      <c r="L22" s="263">
        <v>71887</v>
      </c>
      <c r="M22" s="280">
        <v>317</v>
      </c>
      <c r="N22" s="248">
        <v>182075</v>
      </c>
      <c r="O22" s="248">
        <v>89346</v>
      </c>
      <c r="P22" s="248">
        <v>491</v>
      </c>
      <c r="Q22" s="248">
        <v>475720</v>
      </c>
      <c r="R22" s="248">
        <v>180139</v>
      </c>
      <c r="S22" s="248">
        <f t="shared" si="2"/>
        <v>379</v>
      </c>
      <c r="T22" s="248">
        <v>495958</v>
      </c>
      <c r="U22" s="248">
        <v>171931</v>
      </c>
      <c r="V22" s="248">
        <f t="shared" si="0"/>
        <v>347</v>
      </c>
      <c r="W22" s="204">
        <v>542739</v>
      </c>
      <c r="X22" s="204">
        <v>259504</v>
      </c>
      <c r="Y22" s="204">
        <v>478</v>
      </c>
      <c r="Z22" s="204">
        <v>312847</v>
      </c>
      <c r="AA22" s="204">
        <v>169026</v>
      </c>
      <c r="AB22" s="204">
        <f t="shared" si="1"/>
        <v>540</v>
      </c>
      <c r="AC22" s="204">
        <v>383244</v>
      </c>
      <c r="AD22" s="204">
        <v>187454</v>
      </c>
      <c r="AE22" s="204">
        <v>489</v>
      </c>
      <c r="AF22" s="204">
        <v>584135</v>
      </c>
      <c r="AG22" s="204">
        <v>330298</v>
      </c>
      <c r="AH22" s="204">
        <v>565</v>
      </c>
    </row>
    <row r="23" spans="1:34" ht="15" customHeight="1">
      <c r="A23" s="279" t="s">
        <v>116</v>
      </c>
      <c r="B23" s="262">
        <v>7001</v>
      </c>
      <c r="C23" s="263">
        <v>11102</v>
      </c>
      <c r="D23" s="263">
        <v>1586</v>
      </c>
      <c r="E23" s="263">
        <v>3111</v>
      </c>
      <c r="F23" s="263">
        <v>6146</v>
      </c>
      <c r="G23" s="263">
        <v>1976</v>
      </c>
      <c r="H23" s="263">
        <v>9270</v>
      </c>
      <c r="I23" s="263">
        <v>18182</v>
      </c>
      <c r="J23" s="263">
        <v>1961</v>
      </c>
      <c r="K23" s="263">
        <v>11122</v>
      </c>
      <c r="L23" s="263">
        <v>18111</v>
      </c>
      <c r="M23" s="280">
        <v>1628</v>
      </c>
      <c r="N23" s="248">
        <v>10039</v>
      </c>
      <c r="O23" s="248">
        <v>15906</v>
      </c>
      <c r="P23" s="248">
        <v>1584</v>
      </c>
      <c r="Q23" s="248">
        <v>10207</v>
      </c>
      <c r="R23" s="248">
        <v>15536</v>
      </c>
      <c r="S23" s="248">
        <f t="shared" si="2"/>
        <v>1522</v>
      </c>
      <c r="T23" s="248">
        <v>6466</v>
      </c>
      <c r="U23" s="248">
        <v>10850</v>
      </c>
      <c r="V23" s="248">
        <f t="shared" si="0"/>
        <v>1678</v>
      </c>
      <c r="W23" s="204">
        <v>4593</v>
      </c>
      <c r="X23" s="204">
        <v>7760</v>
      </c>
      <c r="Y23" s="204">
        <v>1690</v>
      </c>
      <c r="Z23" s="204">
        <v>7790</v>
      </c>
      <c r="AA23" s="204">
        <v>8648</v>
      </c>
      <c r="AB23" s="204">
        <f t="shared" si="1"/>
        <v>1110</v>
      </c>
      <c r="AC23" s="204">
        <v>11638</v>
      </c>
      <c r="AD23" s="204">
        <v>10467</v>
      </c>
      <c r="AE23" s="204">
        <v>899</v>
      </c>
      <c r="AF23" s="204">
        <v>14946</v>
      </c>
      <c r="AG23" s="204">
        <v>16464</v>
      </c>
      <c r="AH23" s="204">
        <v>1102</v>
      </c>
    </row>
    <row r="24" spans="1:34" ht="15" customHeight="1">
      <c r="A24" s="279" t="s">
        <v>647</v>
      </c>
      <c r="B24" s="262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80"/>
      <c r="N24" s="248"/>
      <c r="O24" s="248"/>
      <c r="P24" s="248"/>
      <c r="Q24" s="248"/>
      <c r="R24" s="248"/>
      <c r="S24" s="248"/>
      <c r="T24" s="248" t="s">
        <v>548</v>
      </c>
      <c r="U24" s="248" t="s">
        <v>549</v>
      </c>
      <c r="V24" s="248" t="s">
        <v>550</v>
      </c>
      <c r="W24" s="204">
        <v>650</v>
      </c>
      <c r="X24" s="204">
        <v>1050</v>
      </c>
      <c r="Y24" s="204">
        <v>1616</v>
      </c>
      <c r="Z24" s="204" t="s">
        <v>548</v>
      </c>
      <c r="AA24" s="204" t="s">
        <v>549</v>
      </c>
      <c r="AB24" s="204" t="s">
        <v>712</v>
      </c>
      <c r="AC24" s="204"/>
      <c r="AD24" s="204"/>
      <c r="AE24" s="204"/>
      <c r="AF24" s="204"/>
      <c r="AG24" s="204"/>
      <c r="AH24" s="204"/>
    </row>
    <row r="25" spans="1:34" ht="15" customHeight="1">
      <c r="A25" s="279" t="s">
        <v>117</v>
      </c>
      <c r="B25" s="262">
        <v>105131</v>
      </c>
      <c r="C25" s="263">
        <v>116458</v>
      </c>
      <c r="D25" s="263">
        <v>1108</v>
      </c>
      <c r="E25" s="263">
        <v>88322</v>
      </c>
      <c r="F25" s="263">
        <v>78561</v>
      </c>
      <c r="G25" s="249">
        <v>889</v>
      </c>
      <c r="H25" s="263">
        <v>97888</v>
      </c>
      <c r="I25" s="263">
        <v>58067</v>
      </c>
      <c r="J25" s="249">
        <v>593</v>
      </c>
      <c r="K25" s="263">
        <v>82968</v>
      </c>
      <c r="L25" s="263">
        <v>69436</v>
      </c>
      <c r="M25" s="280">
        <v>837</v>
      </c>
      <c r="N25" s="248">
        <v>104276</v>
      </c>
      <c r="O25" s="248">
        <v>87176</v>
      </c>
      <c r="P25" s="248">
        <v>836</v>
      </c>
      <c r="Q25" s="248">
        <v>94941</v>
      </c>
      <c r="R25" s="248">
        <v>107217</v>
      </c>
      <c r="S25" s="248">
        <f t="shared" si="2"/>
        <v>1129</v>
      </c>
      <c r="T25" s="248">
        <v>83652</v>
      </c>
      <c r="U25" s="248">
        <v>96138</v>
      </c>
      <c r="V25" s="248">
        <f t="shared" si="0"/>
        <v>1149</v>
      </c>
      <c r="W25" s="204">
        <v>81353</v>
      </c>
      <c r="X25" s="204">
        <v>94664</v>
      </c>
      <c r="Y25" s="204">
        <v>1164</v>
      </c>
      <c r="Z25" s="204">
        <v>102071</v>
      </c>
      <c r="AA25" s="204">
        <v>110468</v>
      </c>
      <c r="AB25" s="204">
        <f t="shared" si="1"/>
        <v>1082</v>
      </c>
      <c r="AC25" s="204">
        <v>85445</v>
      </c>
      <c r="AD25" s="204">
        <v>97252</v>
      </c>
      <c r="AE25" s="204">
        <v>1138</v>
      </c>
      <c r="AF25" s="204">
        <v>66744</v>
      </c>
      <c r="AG25" s="204">
        <v>74913</v>
      </c>
      <c r="AH25" s="204">
        <v>1122</v>
      </c>
    </row>
    <row r="26" spans="1:34" ht="15" customHeight="1">
      <c r="A26" s="279" t="s">
        <v>118</v>
      </c>
      <c r="B26" s="267">
        <v>929</v>
      </c>
      <c r="C26" s="263">
        <v>4423</v>
      </c>
      <c r="D26" s="263">
        <v>4761</v>
      </c>
      <c r="E26" s="263">
        <v>3797</v>
      </c>
      <c r="F26" s="263">
        <v>10076</v>
      </c>
      <c r="G26" s="263">
        <v>2654</v>
      </c>
      <c r="H26" s="263">
        <v>1824</v>
      </c>
      <c r="I26" s="263">
        <v>6866</v>
      </c>
      <c r="J26" s="263">
        <v>3764</v>
      </c>
      <c r="K26" s="263">
        <v>2399</v>
      </c>
      <c r="L26" s="263">
        <v>8838</v>
      </c>
      <c r="M26" s="280">
        <v>3684</v>
      </c>
      <c r="N26" s="248">
        <v>5882</v>
      </c>
      <c r="O26" s="248">
        <v>22044</v>
      </c>
      <c r="P26" s="248">
        <v>3748</v>
      </c>
      <c r="Q26" s="248">
        <v>1448</v>
      </c>
      <c r="R26" s="248">
        <v>5034</v>
      </c>
      <c r="S26" s="248">
        <f t="shared" si="2"/>
        <v>3477</v>
      </c>
      <c r="T26" s="248">
        <v>3495</v>
      </c>
      <c r="U26" s="248">
        <v>10685</v>
      </c>
      <c r="V26" s="248">
        <f t="shared" si="0"/>
        <v>3057</v>
      </c>
      <c r="W26" s="204">
        <v>14244</v>
      </c>
      <c r="X26" s="204">
        <v>33535</v>
      </c>
      <c r="Y26" s="204">
        <v>2354</v>
      </c>
      <c r="Z26" s="204">
        <v>5799</v>
      </c>
      <c r="AA26" s="204">
        <v>19039</v>
      </c>
      <c r="AB26" s="204">
        <f t="shared" si="1"/>
        <v>3283</v>
      </c>
      <c r="AC26" s="204">
        <v>7455</v>
      </c>
      <c r="AD26" s="204">
        <v>26349</v>
      </c>
      <c r="AE26" s="204">
        <v>3534</v>
      </c>
      <c r="AF26" s="204">
        <v>4942</v>
      </c>
      <c r="AG26" s="204">
        <v>11679</v>
      </c>
      <c r="AH26" s="204">
        <v>2363</v>
      </c>
    </row>
    <row r="27" spans="1:34" ht="15" customHeight="1">
      <c r="A27" s="279" t="s">
        <v>119</v>
      </c>
      <c r="B27" s="262">
        <v>8188</v>
      </c>
      <c r="C27" s="263">
        <v>18798</v>
      </c>
      <c r="D27" s="263">
        <v>2296</v>
      </c>
      <c r="E27" s="263">
        <v>11605</v>
      </c>
      <c r="F27" s="263">
        <v>25404</v>
      </c>
      <c r="G27" s="263">
        <v>2189</v>
      </c>
      <c r="H27" s="263">
        <v>7864</v>
      </c>
      <c r="I27" s="263">
        <v>15869</v>
      </c>
      <c r="J27" s="263">
        <v>2017</v>
      </c>
      <c r="K27" s="263">
        <v>25285</v>
      </c>
      <c r="L27" s="263">
        <v>33124</v>
      </c>
      <c r="M27" s="263">
        <v>1310</v>
      </c>
      <c r="N27" s="248">
        <v>19338</v>
      </c>
      <c r="O27" s="248">
        <v>35770</v>
      </c>
      <c r="P27" s="248">
        <v>1850</v>
      </c>
      <c r="Q27" s="248">
        <v>17368</v>
      </c>
      <c r="R27" s="248">
        <v>33026</v>
      </c>
      <c r="S27" s="248">
        <f t="shared" si="2"/>
        <v>1902</v>
      </c>
      <c r="T27" s="248">
        <v>11749</v>
      </c>
      <c r="U27" s="248">
        <v>22235</v>
      </c>
      <c r="V27" s="248">
        <f t="shared" si="0"/>
        <v>1893</v>
      </c>
      <c r="W27" s="204">
        <v>9276</v>
      </c>
      <c r="X27" s="204">
        <v>18583</v>
      </c>
      <c r="Y27" s="204">
        <v>2003</v>
      </c>
      <c r="Z27" s="204">
        <v>22625</v>
      </c>
      <c r="AA27" s="204">
        <v>25767</v>
      </c>
      <c r="AB27" s="204">
        <v>1138</v>
      </c>
      <c r="AC27" s="204">
        <v>29280</v>
      </c>
      <c r="AD27" s="204">
        <v>41573</v>
      </c>
      <c r="AE27" s="204">
        <v>1420</v>
      </c>
      <c r="AF27" s="204">
        <v>11684</v>
      </c>
      <c r="AG27" s="204">
        <v>18428</v>
      </c>
      <c r="AH27" s="204">
        <v>1577</v>
      </c>
    </row>
    <row r="28" spans="1:34" ht="15" customHeight="1">
      <c r="A28" s="279" t="s">
        <v>120</v>
      </c>
      <c r="B28" s="262">
        <v>2828148</v>
      </c>
      <c r="C28" s="263">
        <v>103335</v>
      </c>
      <c r="D28" s="249">
        <v>37</v>
      </c>
      <c r="E28" s="263">
        <v>1265094</v>
      </c>
      <c r="F28" s="263">
        <v>77316</v>
      </c>
      <c r="G28" s="249">
        <v>61</v>
      </c>
      <c r="H28" s="263">
        <v>2264476</v>
      </c>
      <c r="I28" s="263">
        <v>227027</v>
      </c>
      <c r="J28" s="249">
        <v>100</v>
      </c>
      <c r="K28" s="263">
        <v>1138521</v>
      </c>
      <c r="L28" s="263">
        <v>82132</v>
      </c>
      <c r="M28" s="263">
        <v>72</v>
      </c>
      <c r="N28" s="248">
        <v>1199644</v>
      </c>
      <c r="O28" s="248">
        <v>76815</v>
      </c>
      <c r="P28" s="248">
        <v>64</v>
      </c>
      <c r="Q28" s="248">
        <v>1541199</v>
      </c>
      <c r="R28" s="248">
        <v>148119</v>
      </c>
      <c r="S28" s="248">
        <f t="shared" si="2"/>
        <v>96</v>
      </c>
      <c r="T28" s="248">
        <v>1852545</v>
      </c>
      <c r="U28" s="248">
        <v>90400</v>
      </c>
      <c r="V28" s="248">
        <f t="shared" si="0"/>
        <v>49</v>
      </c>
      <c r="W28" s="204">
        <v>3837990</v>
      </c>
      <c r="X28" s="204">
        <v>135734</v>
      </c>
      <c r="Y28" s="204">
        <v>35</v>
      </c>
      <c r="Z28" s="204">
        <v>4750916</v>
      </c>
      <c r="AA28" s="204">
        <v>125104</v>
      </c>
      <c r="AB28" s="204">
        <f t="shared" si="1"/>
        <v>26</v>
      </c>
      <c r="AC28" s="204">
        <v>6374741</v>
      </c>
      <c r="AD28" s="204">
        <v>215719</v>
      </c>
      <c r="AE28" s="204">
        <v>34</v>
      </c>
      <c r="AF28" s="204">
        <v>5125347</v>
      </c>
      <c r="AG28" s="204">
        <v>310934</v>
      </c>
      <c r="AH28" s="204">
        <v>61</v>
      </c>
    </row>
    <row r="29" spans="1:34" ht="15" customHeight="1">
      <c r="A29" s="279" t="s">
        <v>121</v>
      </c>
      <c r="B29" s="262">
        <v>24016</v>
      </c>
      <c r="C29" s="263">
        <v>49240</v>
      </c>
      <c r="D29" s="263">
        <v>2050</v>
      </c>
      <c r="E29" s="263">
        <v>22066</v>
      </c>
      <c r="F29" s="263">
        <v>46702</v>
      </c>
      <c r="G29" s="263">
        <v>2116</v>
      </c>
      <c r="H29" s="263">
        <v>17569</v>
      </c>
      <c r="I29" s="263">
        <v>35136</v>
      </c>
      <c r="J29" s="263">
        <v>2000</v>
      </c>
      <c r="K29" s="263">
        <v>24016</v>
      </c>
      <c r="L29" s="263">
        <v>42452</v>
      </c>
      <c r="M29" s="263">
        <v>1768</v>
      </c>
      <c r="N29" s="248">
        <v>27107</v>
      </c>
      <c r="O29" s="248">
        <v>45779</v>
      </c>
      <c r="P29" s="248">
        <v>1689</v>
      </c>
      <c r="Q29" s="248">
        <v>19825</v>
      </c>
      <c r="R29" s="248">
        <v>36845</v>
      </c>
      <c r="S29" s="248">
        <f t="shared" si="2"/>
        <v>1859</v>
      </c>
      <c r="T29" s="248">
        <v>23246</v>
      </c>
      <c r="U29" s="248">
        <v>39989</v>
      </c>
      <c r="V29" s="248">
        <f t="shared" si="0"/>
        <v>1720</v>
      </c>
      <c r="W29" s="204">
        <v>31281</v>
      </c>
      <c r="X29" s="204">
        <v>45494</v>
      </c>
      <c r="Y29" s="204">
        <v>1454</v>
      </c>
      <c r="Z29" s="204">
        <v>32940</v>
      </c>
      <c r="AA29" s="204">
        <v>44888</v>
      </c>
      <c r="AB29" s="204">
        <v>1362</v>
      </c>
      <c r="AC29" s="204">
        <v>39264</v>
      </c>
      <c r="AD29" s="204">
        <v>47476</v>
      </c>
      <c r="AE29" s="204">
        <v>1209</v>
      </c>
      <c r="AF29" s="204">
        <v>23240</v>
      </c>
      <c r="AG29" s="204">
        <v>33631</v>
      </c>
      <c r="AH29" s="204">
        <v>1447</v>
      </c>
    </row>
    <row r="30" spans="1:34" ht="15" customHeight="1">
      <c r="A30" s="279" t="s">
        <v>122</v>
      </c>
      <c r="B30" s="262">
        <v>69900</v>
      </c>
      <c r="C30" s="263">
        <v>30775</v>
      </c>
      <c r="D30" s="249">
        <v>440</v>
      </c>
      <c r="E30" s="263">
        <v>52189</v>
      </c>
      <c r="F30" s="263">
        <v>18185</v>
      </c>
      <c r="G30" s="249">
        <v>348</v>
      </c>
      <c r="H30" s="263">
        <v>44881</v>
      </c>
      <c r="I30" s="263">
        <v>14861</v>
      </c>
      <c r="J30" s="249">
        <v>331</v>
      </c>
      <c r="K30" s="263">
        <v>103976</v>
      </c>
      <c r="L30" s="263">
        <v>39695</v>
      </c>
      <c r="M30" s="263">
        <v>382</v>
      </c>
      <c r="N30" s="248">
        <v>285063</v>
      </c>
      <c r="O30" s="248">
        <v>124717</v>
      </c>
      <c r="P30" s="248">
        <v>438</v>
      </c>
      <c r="Q30" s="248">
        <v>82676</v>
      </c>
      <c r="R30" s="248">
        <v>42649</v>
      </c>
      <c r="S30" s="248">
        <f t="shared" si="2"/>
        <v>516</v>
      </c>
      <c r="T30" s="248">
        <v>99874</v>
      </c>
      <c r="U30" s="248">
        <v>44957</v>
      </c>
      <c r="V30" s="248">
        <f t="shared" si="0"/>
        <v>450</v>
      </c>
      <c r="W30" s="204">
        <v>86985</v>
      </c>
      <c r="X30" s="204">
        <v>37352</v>
      </c>
      <c r="Y30" s="204">
        <v>429</v>
      </c>
      <c r="Z30" s="204">
        <v>113822</v>
      </c>
      <c r="AA30" s="204">
        <v>35369</v>
      </c>
      <c r="AB30" s="204">
        <f t="shared" si="1"/>
        <v>311</v>
      </c>
      <c r="AC30" s="204">
        <v>103212</v>
      </c>
      <c r="AD30" s="204">
        <v>33631</v>
      </c>
      <c r="AE30" s="204">
        <v>326</v>
      </c>
      <c r="AF30" s="204">
        <v>84594</v>
      </c>
      <c r="AG30" s="204">
        <v>34721</v>
      </c>
      <c r="AH30" s="204">
        <v>410</v>
      </c>
    </row>
    <row r="31" spans="1:34" ht="15" customHeight="1">
      <c r="A31" s="279" t="s">
        <v>123</v>
      </c>
      <c r="B31" s="262">
        <v>9113</v>
      </c>
      <c r="C31" s="249">
        <v>758</v>
      </c>
      <c r="D31" s="249">
        <v>83</v>
      </c>
      <c r="E31" s="263">
        <v>2638</v>
      </c>
      <c r="F31" s="249">
        <v>333</v>
      </c>
      <c r="G31" s="249">
        <v>126</v>
      </c>
      <c r="H31" s="263">
        <v>693</v>
      </c>
      <c r="I31" s="249">
        <v>110</v>
      </c>
      <c r="J31" s="249">
        <v>159</v>
      </c>
      <c r="K31" s="263">
        <v>463</v>
      </c>
      <c r="L31" s="249">
        <v>68</v>
      </c>
      <c r="M31" s="249">
        <v>147</v>
      </c>
      <c r="N31" s="248">
        <v>8020</v>
      </c>
      <c r="O31" s="248">
        <v>2334</v>
      </c>
      <c r="P31" s="248">
        <v>291</v>
      </c>
      <c r="Q31" s="248">
        <v>6371</v>
      </c>
      <c r="R31" s="248">
        <v>1584</v>
      </c>
      <c r="S31" s="248">
        <f t="shared" si="2"/>
        <v>249</v>
      </c>
      <c r="T31" s="248">
        <v>5742</v>
      </c>
      <c r="U31" s="248">
        <v>1430</v>
      </c>
      <c r="V31" s="248">
        <f t="shared" si="0"/>
        <v>249</v>
      </c>
      <c r="W31" s="204">
        <v>3890</v>
      </c>
      <c r="X31" s="204">
        <v>802</v>
      </c>
      <c r="Y31" s="204">
        <v>206</v>
      </c>
      <c r="Z31" s="204">
        <v>2921</v>
      </c>
      <c r="AA31" s="204">
        <v>592</v>
      </c>
      <c r="AB31" s="204">
        <f t="shared" si="1"/>
        <v>203</v>
      </c>
      <c r="AC31" s="204">
        <v>4168</v>
      </c>
      <c r="AD31" s="204">
        <v>619</v>
      </c>
      <c r="AE31" s="204">
        <v>149</v>
      </c>
      <c r="AF31" s="204">
        <v>4526</v>
      </c>
      <c r="AG31" s="204">
        <v>933</v>
      </c>
      <c r="AH31" s="204">
        <v>206</v>
      </c>
    </row>
    <row r="32" spans="1:34" ht="15" customHeight="1">
      <c r="A32" s="279" t="s">
        <v>124</v>
      </c>
      <c r="B32" s="262">
        <v>373053</v>
      </c>
      <c r="C32" s="263">
        <v>122271</v>
      </c>
      <c r="D32" s="249">
        <v>328</v>
      </c>
      <c r="E32" s="263">
        <v>296037</v>
      </c>
      <c r="F32" s="263">
        <v>105537</v>
      </c>
      <c r="G32" s="249">
        <v>357</v>
      </c>
      <c r="H32" s="263">
        <v>287982</v>
      </c>
      <c r="I32" s="263">
        <v>98890</v>
      </c>
      <c r="J32" s="249">
        <v>343</v>
      </c>
      <c r="K32" s="263">
        <v>296429</v>
      </c>
      <c r="L32" s="263">
        <v>79832</v>
      </c>
      <c r="M32" s="249">
        <v>269</v>
      </c>
      <c r="N32" s="248">
        <v>171718</v>
      </c>
      <c r="O32" s="248">
        <v>37893</v>
      </c>
      <c r="P32" s="248">
        <v>221</v>
      </c>
      <c r="Q32" s="248">
        <v>142452</v>
      </c>
      <c r="R32" s="248">
        <v>31273</v>
      </c>
      <c r="S32" s="248">
        <f t="shared" si="2"/>
        <v>220</v>
      </c>
      <c r="T32" s="248">
        <v>256957</v>
      </c>
      <c r="U32" s="248">
        <v>64233</v>
      </c>
      <c r="V32" s="248">
        <f t="shared" si="0"/>
        <v>250</v>
      </c>
      <c r="W32" s="204">
        <v>253355</v>
      </c>
      <c r="X32" s="204">
        <v>67831</v>
      </c>
      <c r="Y32" s="204">
        <v>268</v>
      </c>
      <c r="Z32" s="204">
        <v>87268</v>
      </c>
      <c r="AA32" s="204">
        <v>18620</v>
      </c>
      <c r="AB32" s="204">
        <f t="shared" si="1"/>
        <v>213</v>
      </c>
      <c r="AC32" s="204">
        <v>219948</v>
      </c>
      <c r="AD32" s="204">
        <v>48228</v>
      </c>
      <c r="AE32" s="204">
        <v>219</v>
      </c>
      <c r="AF32" s="204">
        <v>113188</v>
      </c>
      <c r="AG32" s="204">
        <v>20852</v>
      </c>
      <c r="AH32" s="204">
        <v>184</v>
      </c>
    </row>
    <row r="33" spans="1:34" ht="15" customHeight="1">
      <c r="A33" s="279" t="s">
        <v>125</v>
      </c>
      <c r="B33" s="262">
        <v>1872</v>
      </c>
      <c r="C33" s="263">
        <v>4758</v>
      </c>
      <c r="D33" s="263">
        <v>2541</v>
      </c>
      <c r="E33" s="263">
        <v>2594</v>
      </c>
      <c r="F33" s="263">
        <v>7385</v>
      </c>
      <c r="G33" s="263">
        <v>2847</v>
      </c>
      <c r="H33" s="263">
        <v>1726</v>
      </c>
      <c r="I33" s="263">
        <v>3743</v>
      </c>
      <c r="J33" s="263">
        <v>2169</v>
      </c>
      <c r="K33" s="263">
        <v>901</v>
      </c>
      <c r="L33" s="263">
        <v>2170</v>
      </c>
      <c r="M33" s="263">
        <v>2408</v>
      </c>
      <c r="N33" s="248">
        <v>462</v>
      </c>
      <c r="O33" s="248">
        <v>1068</v>
      </c>
      <c r="P33" s="248">
        <v>2312</v>
      </c>
      <c r="Q33" s="248">
        <v>359</v>
      </c>
      <c r="R33" s="248">
        <v>773</v>
      </c>
      <c r="S33" s="248">
        <f t="shared" si="2"/>
        <v>2153</v>
      </c>
      <c r="T33" s="248">
        <v>821</v>
      </c>
      <c r="U33" s="248">
        <v>1941</v>
      </c>
      <c r="V33" s="248">
        <f t="shared" si="0"/>
        <v>2364</v>
      </c>
      <c r="W33" s="204">
        <v>207</v>
      </c>
      <c r="X33" s="204">
        <v>619</v>
      </c>
      <c r="Y33" s="204">
        <v>2994</v>
      </c>
      <c r="Z33" s="204">
        <v>145</v>
      </c>
      <c r="AA33" s="204">
        <v>315</v>
      </c>
      <c r="AB33" s="204">
        <v>2174</v>
      </c>
      <c r="AC33" s="204">
        <v>51</v>
      </c>
      <c r="AD33" s="204">
        <v>76</v>
      </c>
      <c r="AE33" s="204">
        <v>1485</v>
      </c>
      <c r="AF33" s="204">
        <v>62</v>
      </c>
      <c r="AG33" s="204">
        <v>147</v>
      </c>
      <c r="AH33" s="204">
        <v>2377</v>
      </c>
    </row>
    <row r="34" spans="1:34" ht="15" customHeight="1">
      <c r="A34" s="279" t="s">
        <v>553</v>
      </c>
      <c r="B34" s="262">
        <v>2229</v>
      </c>
      <c r="C34" s="263">
        <v>8807</v>
      </c>
      <c r="D34" s="263">
        <v>3951</v>
      </c>
      <c r="E34" s="263">
        <v>3294</v>
      </c>
      <c r="F34" s="263">
        <v>13315</v>
      </c>
      <c r="G34" s="263">
        <v>4042</v>
      </c>
      <c r="H34" s="263">
        <v>1632</v>
      </c>
      <c r="I34" s="263">
        <v>5131</v>
      </c>
      <c r="J34" s="263">
        <v>3144</v>
      </c>
      <c r="K34" s="263">
        <v>2080</v>
      </c>
      <c r="L34" s="263">
        <v>7177</v>
      </c>
      <c r="M34" s="263">
        <v>3450</v>
      </c>
      <c r="N34" s="248">
        <v>5877</v>
      </c>
      <c r="O34" s="248">
        <v>18074</v>
      </c>
      <c r="P34" s="248">
        <v>3075</v>
      </c>
      <c r="Q34" s="248">
        <v>959</v>
      </c>
      <c r="R34" s="248">
        <v>2299</v>
      </c>
      <c r="S34" s="248">
        <f t="shared" si="2"/>
        <v>2397</v>
      </c>
      <c r="T34" s="248">
        <v>933</v>
      </c>
      <c r="U34" s="248">
        <v>2176</v>
      </c>
      <c r="V34" s="248">
        <f t="shared" si="0"/>
        <v>2332</v>
      </c>
      <c r="W34" s="204">
        <v>818</v>
      </c>
      <c r="X34" s="204">
        <v>1813</v>
      </c>
      <c r="Y34" s="204">
        <v>2217</v>
      </c>
      <c r="Z34" s="204">
        <v>637</v>
      </c>
      <c r="AA34" s="204">
        <v>1176</v>
      </c>
      <c r="AB34" s="204">
        <v>1847</v>
      </c>
      <c r="AC34" s="204">
        <v>232</v>
      </c>
      <c r="AD34" s="204">
        <v>442</v>
      </c>
      <c r="AE34" s="204">
        <v>1904</v>
      </c>
      <c r="AF34" s="204">
        <v>279</v>
      </c>
      <c r="AG34" s="204">
        <v>595</v>
      </c>
      <c r="AH34" s="204">
        <v>2132</v>
      </c>
    </row>
    <row r="35" spans="1:34" ht="15" customHeight="1">
      <c r="A35" s="279" t="s">
        <v>126</v>
      </c>
      <c r="B35" s="262">
        <v>20441</v>
      </c>
      <c r="C35" s="263">
        <v>14308</v>
      </c>
      <c r="D35" s="249">
        <v>700</v>
      </c>
      <c r="E35" s="263">
        <v>18561</v>
      </c>
      <c r="F35" s="263">
        <v>12576</v>
      </c>
      <c r="G35" s="249">
        <v>6782</v>
      </c>
      <c r="H35" s="263">
        <v>28618</v>
      </c>
      <c r="I35" s="263">
        <v>35123</v>
      </c>
      <c r="J35" s="263">
        <v>1227</v>
      </c>
      <c r="K35" s="263">
        <v>24010</v>
      </c>
      <c r="L35" s="263">
        <v>28550</v>
      </c>
      <c r="M35" s="263">
        <v>1189</v>
      </c>
      <c r="N35" s="248">
        <v>33443</v>
      </c>
      <c r="O35" s="248">
        <v>41601</v>
      </c>
      <c r="P35" s="248">
        <v>1244</v>
      </c>
      <c r="Q35" s="248">
        <v>23840</v>
      </c>
      <c r="R35" s="248">
        <v>28576</v>
      </c>
      <c r="S35" s="248">
        <f t="shared" si="2"/>
        <v>1199</v>
      </c>
      <c r="T35" s="248">
        <v>30361</v>
      </c>
      <c r="U35" s="248">
        <v>34375</v>
      </c>
      <c r="V35" s="248">
        <f t="shared" si="0"/>
        <v>1132</v>
      </c>
      <c r="W35" s="204">
        <v>22347</v>
      </c>
      <c r="X35" s="204">
        <v>24868</v>
      </c>
      <c r="Y35" s="204">
        <v>1113</v>
      </c>
      <c r="Z35" s="204">
        <v>23236</v>
      </c>
      <c r="AA35" s="204">
        <v>27209</v>
      </c>
      <c r="AB35" s="204">
        <f t="shared" si="1"/>
        <v>1171</v>
      </c>
      <c r="AC35" s="204">
        <v>23730</v>
      </c>
      <c r="AD35" s="204">
        <v>25769</v>
      </c>
      <c r="AE35" s="204">
        <v>1086</v>
      </c>
      <c r="AF35" s="204">
        <v>21466</v>
      </c>
      <c r="AG35" s="204">
        <v>21148</v>
      </c>
      <c r="AH35" s="204">
        <v>985</v>
      </c>
    </row>
    <row r="36" spans="1:34" ht="15" customHeight="1">
      <c r="A36" s="281" t="s">
        <v>127</v>
      </c>
      <c r="B36" s="267">
        <v>28</v>
      </c>
      <c r="C36" s="249">
        <v>50</v>
      </c>
      <c r="D36" s="263">
        <v>1803</v>
      </c>
      <c r="E36" s="249">
        <v>202</v>
      </c>
      <c r="F36" s="249">
        <v>318</v>
      </c>
      <c r="G36" s="263">
        <v>1575</v>
      </c>
      <c r="H36" s="249">
        <v>65</v>
      </c>
      <c r="I36" s="249">
        <v>75</v>
      </c>
      <c r="J36" s="263">
        <v>1148</v>
      </c>
      <c r="K36" s="280">
        <v>1369</v>
      </c>
      <c r="L36" s="280">
        <v>1652</v>
      </c>
      <c r="M36" s="263">
        <v>1207</v>
      </c>
      <c r="N36" s="248">
        <v>12917</v>
      </c>
      <c r="O36" s="248">
        <v>9192</v>
      </c>
      <c r="P36" s="248">
        <v>712</v>
      </c>
      <c r="Q36" s="248">
        <v>559</v>
      </c>
      <c r="R36" s="248">
        <v>499</v>
      </c>
      <c r="S36" s="248">
        <f t="shared" si="2"/>
        <v>893</v>
      </c>
      <c r="T36" s="248">
        <v>88</v>
      </c>
      <c r="U36" s="248">
        <v>85</v>
      </c>
      <c r="V36" s="248">
        <f t="shared" si="0"/>
        <v>966</v>
      </c>
      <c r="W36" s="204">
        <v>35</v>
      </c>
      <c r="X36" s="204">
        <v>25</v>
      </c>
      <c r="Y36" s="204">
        <v>719</v>
      </c>
      <c r="Z36" s="204">
        <v>5196</v>
      </c>
      <c r="AA36" s="204">
        <v>4606</v>
      </c>
      <c r="AB36" s="204">
        <f t="shared" si="1"/>
        <v>886</v>
      </c>
      <c r="AC36" s="204">
        <v>799</v>
      </c>
      <c r="AD36" s="204">
        <v>1102</v>
      </c>
      <c r="AE36" s="204">
        <v>1380</v>
      </c>
      <c r="AF36" s="204">
        <v>1764</v>
      </c>
      <c r="AG36" s="204">
        <v>1379</v>
      </c>
      <c r="AH36" s="204">
        <v>782</v>
      </c>
    </row>
    <row r="37" spans="1:34" ht="15" customHeight="1">
      <c r="A37" s="279" t="s">
        <v>554</v>
      </c>
      <c r="B37" s="262">
        <v>23302</v>
      </c>
      <c r="C37" s="263">
        <v>12713</v>
      </c>
      <c r="D37" s="162">
        <v>546</v>
      </c>
      <c r="E37" s="162">
        <v>652</v>
      </c>
      <c r="F37" s="163">
        <v>475496</v>
      </c>
      <c r="G37" s="162">
        <v>729</v>
      </c>
      <c r="H37" s="162">
        <v>597</v>
      </c>
      <c r="I37" s="163">
        <v>403</v>
      </c>
      <c r="J37" s="162">
        <v>675</v>
      </c>
      <c r="K37" s="282">
        <v>165041</v>
      </c>
      <c r="L37" s="282">
        <v>65614</v>
      </c>
      <c r="M37" s="263">
        <v>398</v>
      </c>
      <c r="N37" s="248">
        <v>420030</v>
      </c>
      <c r="O37" s="248">
        <v>117870</v>
      </c>
      <c r="P37" s="248">
        <v>281</v>
      </c>
      <c r="Q37" s="248">
        <v>40943</v>
      </c>
      <c r="R37" s="248">
        <v>20833</v>
      </c>
      <c r="S37" s="248">
        <f t="shared" si="2"/>
        <v>509</v>
      </c>
      <c r="T37" s="248">
        <v>65</v>
      </c>
      <c r="U37" s="248">
        <v>69</v>
      </c>
      <c r="V37" s="248">
        <f t="shared" si="0"/>
        <v>1062</v>
      </c>
      <c r="W37" s="204">
        <v>23794</v>
      </c>
      <c r="X37" s="204">
        <v>12036</v>
      </c>
      <c r="Y37" s="204">
        <v>506</v>
      </c>
      <c r="Z37" s="204">
        <v>50584</v>
      </c>
      <c r="AA37" s="204">
        <v>12745</v>
      </c>
      <c r="AB37" s="204">
        <f t="shared" si="1"/>
        <v>252</v>
      </c>
      <c r="AC37" s="204">
        <v>34418</v>
      </c>
      <c r="AD37" s="204">
        <v>11267</v>
      </c>
      <c r="AE37" s="204">
        <v>327</v>
      </c>
      <c r="AF37" s="204">
        <v>143917</v>
      </c>
      <c r="AG37" s="204">
        <v>39266</v>
      </c>
      <c r="AH37" s="204">
        <v>273</v>
      </c>
    </row>
    <row r="38" spans="1:34" ht="15" customHeight="1">
      <c r="A38" s="279" t="s">
        <v>128</v>
      </c>
      <c r="B38" s="262">
        <v>119521</v>
      </c>
      <c r="C38" s="263">
        <v>18153</v>
      </c>
      <c r="D38" s="249">
        <v>152</v>
      </c>
      <c r="E38" s="263">
        <v>40185</v>
      </c>
      <c r="F38" s="263">
        <v>15816</v>
      </c>
      <c r="G38" s="249">
        <v>394</v>
      </c>
      <c r="H38" s="263">
        <v>342597</v>
      </c>
      <c r="I38" s="263">
        <v>57196</v>
      </c>
      <c r="J38" s="249">
        <v>167</v>
      </c>
      <c r="K38" s="266">
        <v>1665930</v>
      </c>
      <c r="L38" s="266">
        <v>53161</v>
      </c>
      <c r="M38" s="162">
        <v>32</v>
      </c>
      <c r="N38" s="248">
        <v>580977</v>
      </c>
      <c r="O38" s="248">
        <v>27205</v>
      </c>
      <c r="P38" s="248">
        <v>47</v>
      </c>
      <c r="Q38" s="248">
        <v>156315</v>
      </c>
      <c r="R38" s="248">
        <v>23485</v>
      </c>
      <c r="S38" s="248">
        <f t="shared" si="2"/>
        <v>150</v>
      </c>
      <c r="T38" s="248">
        <v>39017</v>
      </c>
      <c r="U38" s="248">
        <v>5529</v>
      </c>
      <c r="V38" s="248">
        <f t="shared" si="0"/>
        <v>142</v>
      </c>
      <c r="W38" s="204">
        <v>110563</v>
      </c>
      <c r="X38" s="204">
        <v>19261</v>
      </c>
      <c r="Y38" s="204">
        <v>174</v>
      </c>
      <c r="Z38" s="204">
        <v>303803</v>
      </c>
      <c r="AA38" s="204">
        <v>24105</v>
      </c>
      <c r="AB38" s="204">
        <f t="shared" si="1"/>
        <v>79</v>
      </c>
      <c r="AC38" s="204">
        <v>257046</v>
      </c>
      <c r="AD38" s="204">
        <v>19709</v>
      </c>
      <c r="AE38" s="204">
        <v>77</v>
      </c>
      <c r="AF38" s="204">
        <v>282687</v>
      </c>
      <c r="AG38" s="204">
        <v>22473</v>
      </c>
      <c r="AH38" s="204">
        <v>79</v>
      </c>
    </row>
    <row r="39" spans="1:34" ht="15" customHeight="1">
      <c r="A39" s="279" t="s">
        <v>129</v>
      </c>
      <c r="B39" s="262">
        <v>194647</v>
      </c>
      <c r="C39" s="263">
        <v>20294</v>
      </c>
      <c r="D39" s="249">
        <v>104</v>
      </c>
      <c r="E39" s="263">
        <v>39595</v>
      </c>
      <c r="F39" s="263">
        <v>18493</v>
      </c>
      <c r="G39" s="249">
        <v>467</v>
      </c>
      <c r="H39" s="263">
        <v>28953</v>
      </c>
      <c r="I39" s="263">
        <v>20102</v>
      </c>
      <c r="J39" s="249">
        <v>694</v>
      </c>
      <c r="K39" s="263">
        <v>27929</v>
      </c>
      <c r="L39" s="263">
        <v>17149</v>
      </c>
      <c r="M39" s="249">
        <v>614</v>
      </c>
      <c r="N39" s="248">
        <v>10158</v>
      </c>
      <c r="O39" s="248">
        <v>10374</v>
      </c>
      <c r="P39" s="248">
        <v>1021</v>
      </c>
      <c r="Q39" s="248">
        <v>10387</v>
      </c>
      <c r="R39" s="248">
        <v>9707</v>
      </c>
      <c r="S39" s="248">
        <f t="shared" si="2"/>
        <v>935</v>
      </c>
      <c r="T39" s="248">
        <v>11120</v>
      </c>
      <c r="U39" s="248">
        <v>8734</v>
      </c>
      <c r="V39" s="248">
        <f t="shared" si="0"/>
        <v>785</v>
      </c>
      <c r="W39" s="204">
        <v>8609</v>
      </c>
      <c r="X39" s="204">
        <v>7488</v>
      </c>
      <c r="Y39" s="204">
        <v>870</v>
      </c>
      <c r="Z39" s="204">
        <v>19919</v>
      </c>
      <c r="AA39" s="204">
        <v>10295</v>
      </c>
      <c r="AB39" s="204">
        <f t="shared" si="1"/>
        <v>517</v>
      </c>
      <c r="AC39" s="204">
        <v>5810</v>
      </c>
      <c r="AD39" s="204">
        <v>4472</v>
      </c>
      <c r="AE39" s="204">
        <v>770</v>
      </c>
      <c r="AF39" s="204">
        <v>11522</v>
      </c>
      <c r="AG39" s="204">
        <v>11394</v>
      </c>
      <c r="AH39" s="204">
        <v>989</v>
      </c>
    </row>
    <row r="40" spans="1:34" ht="15" customHeight="1">
      <c r="A40" s="279" t="s">
        <v>130</v>
      </c>
      <c r="B40" s="262">
        <v>49614</v>
      </c>
      <c r="C40" s="263">
        <v>8218</v>
      </c>
      <c r="D40" s="249">
        <v>166</v>
      </c>
      <c r="E40" s="263">
        <v>34052</v>
      </c>
      <c r="F40" s="263">
        <v>5347</v>
      </c>
      <c r="G40" s="249">
        <v>157</v>
      </c>
      <c r="H40" s="263">
        <v>108826</v>
      </c>
      <c r="I40" s="263">
        <v>10292</v>
      </c>
      <c r="J40" s="249">
        <v>95</v>
      </c>
      <c r="K40" s="263">
        <v>42506</v>
      </c>
      <c r="L40" s="263">
        <v>5796</v>
      </c>
      <c r="M40" s="249">
        <v>136</v>
      </c>
      <c r="N40" s="248">
        <v>66592</v>
      </c>
      <c r="O40" s="248">
        <v>17914</v>
      </c>
      <c r="P40" s="248">
        <v>269</v>
      </c>
      <c r="Q40" s="248">
        <v>12616</v>
      </c>
      <c r="R40" s="248">
        <v>2738</v>
      </c>
      <c r="S40" s="248">
        <f t="shared" si="2"/>
        <v>217</v>
      </c>
      <c r="T40" s="248">
        <v>3023</v>
      </c>
      <c r="U40" s="248">
        <v>1375</v>
      </c>
      <c r="V40" s="248">
        <f t="shared" si="0"/>
        <v>455</v>
      </c>
      <c r="W40" s="204">
        <v>6635</v>
      </c>
      <c r="X40" s="204">
        <v>1914</v>
      </c>
      <c r="Y40" s="204">
        <v>289</v>
      </c>
      <c r="Z40" s="204">
        <v>23722</v>
      </c>
      <c r="AA40" s="204">
        <v>3999</v>
      </c>
      <c r="AB40" s="204">
        <f t="shared" si="1"/>
        <v>169</v>
      </c>
      <c r="AC40" s="204">
        <v>0</v>
      </c>
      <c r="AD40" s="204">
        <v>0</v>
      </c>
      <c r="AE40" s="204">
        <v>0</v>
      </c>
      <c r="AF40" s="204">
        <v>333</v>
      </c>
      <c r="AG40" s="204">
        <v>203</v>
      </c>
      <c r="AH40" s="204">
        <v>610</v>
      </c>
    </row>
    <row r="41" spans="1:34" ht="15" customHeight="1">
      <c r="A41" s="279" t="s">
        <v>131</v>
      </c>
      <c r="B41" s="262">
        <v>21187</v>
      </c>
      <c r="C41" s="263">
        <v>11776</v>
      </c>
      <c r="D41" s="249">
        <v>556</v>
      </c>
      <c r="E41" s="263">
        <v>15971</v>
      </c>
      <c r="F41" s="263">
        <v>8047</v>
      </c>
      <c r="G41" s="249">
        <v>504</v>
      </c>
      <c r="H41" s="263">
        <v>5050</v>
      </c>
      <c r="I41" s="263">
        <v>2667</v>
      </c>
      <c r="J41" s="249">
        <v>528</v>
      </c>
      <c r="K41" s="263">
        <v>5591</v>
      </c>
      <c r="L41" s="263">
        <v>3124</v>
      </c>
      <c r="M41" s="249">
        <v>559</v>
      </c>
      <c r="N41" s="248">
        <v>2900</v>
      </c>
      <c r="O41" s="248">
        <v>2350</v>
      </c>
      <c r="P41" s="248">
        <v>810</v>
      </c>
      <c r="Q41" s="248">
        <v>13507</v>
      </c>
      <c r="R41" s="248">
        <v>6563</v>
      </c>
      <c r="S41" s="248">
        <f t="shared" si="2"/>
        <v>486</v>
      </c>
      <c r="T41" s="248">
        <v>3742</v>
      </c>
      <c r="U41" s="248">
        <v>2562</v>
      </c>
      <c r="V41" s="248">
        <f t="shared" si="0"/>
        <v>685</v>
      </c>
      <c r="W41" s="204">
        <v>13317</v>
      </c>
      <c r="X41" s="204">
        <v>5498</v>
      </c>
      <c r="Y41" s="204">
        <v>413</v>
      </c>
      <c r="Z41" s="204">
        <v>4868</v>
      </c>
      <c r="AA41" s="204">
        <v>1227</v>
      </c>
      <c r="AB41" s="204">
        <f t="shared" si="1"/>
        <v>252</v>
      </c>
      <c r="AC41" s="204">
        <v>6522</v>
      </c>
      <c r="AD41" s="204">
        <v>2485</v>
      </c>
      <c r="AE41" s="204">
        <v>380</v>
      </c>
      <c r="AF41" s="204">
        <v>5194</v>
      </c>
      <c r="AG41" s="204">
        <v>1458</v>
      </c>
      <c r="AH41" s="204">
        <v>281</v>
      </c>
    </row>
    <row r="42" spans="1:34" ht="15" customHeight="1">
      <c r="A42" s="279" t="s">
        <v>132</v>
      </c>
      <c r="B42" s="262">
        <v>148905</v>
      </c>
      <c r="C42" s="263">
        <v>4346</v>
      </c>
      <c r="D42" s="249">
        <v>29</v>
      </c>
      <c r="E42" s="263">
        <v>69485</v>
      </c>
      <c r="F42" s="263">
        <v>3096</v>
      </c>
      <c r="G42" s="249">
        <v>45</v>
      </c>
      <c r="H42" s="263">
        <v>61848</v>
      </c>
      <c r="I42" s="263">
        <v>1339</v>
      </c>
      <c r="J42" s="249">
        <v>22</v>
      </c>
      <c r="K42" s="263">
        <v>14628</v>
      </c>
      <c r="L42" s="263">
        <v>1222</v>
      </c>
      <c r="M42" s="249">
        <v>84</v>
      </c>
      <c r="N42" s="248">
        <v>102009</v>
      </c>
      <c r="O42" s="248">
        <v>4201</v>
      </c>
      <c r="P42" s="248">
        <v>41</v>
      </c>
      <c r="Q42" s="248">
        <v>123788</v>
      </c>
      <c r="R42" s="248">
        <v>18717</v>
      </c>
      <c r="S42" s="248">
        <f t="shared" si="2"/>
        <v>151</v>
      </c>
      <c r="T42" s="248">
        <v>24626</v>
      </c>
      <c r="U42" s="248">
        <v>2229</v>
      </c>
      <c r="V42" s="248">
        <f t="shared" si="0"/>
        <v>91</v>
      </c>
      <c r="W42" s="204">
        <v>75697</v>
      </c>
      <c r="X42" s="204">
        <v>2255</v>
      </c>
      <c r="Y42" s="204">
        <v>30</v>
      </c>
      <c r="Z42" s="204">
        <v>45585</v>
      </c>
      <c r="AA42" s="204">
        <v>470</v>
      </c>
      <c r="AB42" s="204">
        <f t="shared" si="1"/>
        <v>10</v>
      </c>
      <c r="AC42" s="204">
        <v>123149</v>
      </c>
      <c r="AD42" s="204">
        <v>2816</v>
      </c>
      <c r="AE42" s="204">
        <v>23</v>
      </c>
      <c r="AF42" s="204">
        <v>15153</v>
      </c>
      <c r="AG42" s="204">
        <v>1322</v>
      </c>
      <c r="AH42" s="204">
        <v>87</v>
      </c>
    </row>
    <row r="43" spans="1:34" ht="15" customHeight="1">
      <c r="A43" s="279" t="s">
        <v>133</v>
      </c>
      <c r="B43" s="262">
        <v>8790</v>
      </c>
      <c r="C43" s="263">
        <v>9443</v>
      </c>
      <c r="D43" s="263">
        <v>1074</v>
      </c>
      <c r="E43" s="263">
        <v>11868</v>
      </c>
      <c r="F43" s="263">
        <v>13112</v>
      </c>
      <c r="G43" s="263">
        <v>1105</v>
      </c>
      <c r="H43" s="263">
        <v>11515</v>
      </c>
      <c r="I43" s="263">
        <v>10405</v>
      </c>
      <c r="J43" s="263">
        <v>904</v>
      </c>
      <c r="K43" s="263">
        <v>11479</v>
      </c>
      <c r="L43" s="263">
        <v>11517</v>
      </c>
      <c r="M43" s="266">
        <v>1003</v>
      </c>
      <c r="N43" s="248">
        <v>12630</v>
      </c>
      <c r="O43" s="248">
        <v>11403</v>
      </c>
      <c r="P43" s="248">
        <v>903</v>
      </c>
      <c r="Q43" s="248">
        <v>20450</v>
      </c>
      <c r="R43" s="248">
        <v>18839</v>
      </c>
      <c r="S43" s="248">
        <f t="shared" si="2"/>
        <v>921</v>
      </c>
      <c r="T43" s="248">
        <v>13384</v>
      </c>
      <c r="U43" s="248">
        <v>12858</v>
      </c>
      <c r="V43" s="248">
        <f t="shared" si="0"/>
        <v>961</v>
      </c>
      <c r="W43" s="204">
        <v>9714</v>
      </c>
      <c r="X43" s="204">
        <v>9345</v>
      </c>
      <c r="Y43" s="204">
        <v>962</v>
      </c>
      <c r="Z43" s="204">
        <v>11916</v>
      </c>
      <c r="AA43" s="204">
        <v>12293</v>
      </c>
      <c r="AB43" s="204">
        <f t="shared" si="1"/>
        <v>1032</v>
      </c>
      <c r="AC43" s="204">
        <v>18065</v>
      </c>
      <c r="AD43" s="204">
        <v>13745</v>
      </c>
      <c r="AE43" s="204">
        <v>761</v>
      </c>
      <c r="AF43" s="204">
        <v>58978</v>
      </c>
      <c r="AG43" s="204">
        <v>43714</v>
      </c>
      <c r="AH43" s="204">
        <v>741</v>
      </c>
    </row>
    <row r="44" spans="1:34" ht="15" customHeight="1">
      <c r="A44" s="279" t="s">
        <v>134</v>
      </c>
      <c r="B44" s="262">
        <v>4473</v>
      </c>
      <c r="C44" s="249">
        <v>629</v>
      </c>
      <c r="D44" s="249">
        <v>141</v>
      </c>
      <c r="E44" s="263">
        <v>2801</v>
      </c>
      <c r="F44" s="249">
        <v>595</v>
      </c>
      <c r="G44" s="249">
        <v>212</v>
      </c>
      <c r="H44" s="263">
        <v>2840</v>
      </c>
      <c r="I44" s="249">
        <v>584</v>
      </c>
      <c r="J44" s="249">
        <v>206</v>
      </c>
      <c r="K44" s="263">
        <v>2704</v>
      </c>
      <c r="L44" s="249">
        <v>500</v>
      </c>
      <c r="M44" s="266">
        <v>185</v>
      </c>
      <c r="N44" s="248">
        <v>56651</v>
      </c>
      <c r="O44" s="248">
        <v>15202</v>
      </c>
      <c r="P44" s="248">
        <v>268</v>
      </c>
      <c r="Q44" s="248">
        <v>53524</v>
      </c>
      <c r="R44" s="248">
        <v>13880</v>
      </c>
      <c r="S44" s="248">
        <f t="shared" si="2"/>
        <v>259</v>
      </c>
      <c r="T44" s="248">
        <v>53217</v>
      </c>
      <c r="U44" s="248">
        <v>12491</v>
      </c>
      <c r="V44" s="248">
        <f t="shared" si="0"/>
        <v>235</v>
      </c>
      <c r="W44" s="204">
        <v>30911</v>
      </c>
      <c r="X44" s="204">
        <v>7936</v>
      </c>
      <c r="Y44" s="204">
        <v>257</v>
      </c>
      <c r="Z44" s="204">
        <v>37885</v>
      </c>
      <c r="AA44" s="204">
        <v>9003</v>
      </c>
      <c r="AB44" s="204">
        <f t="shared" si="1"/>
        <v>238</v>
      </c>
      <c r="AC44" s="204">
        <v>32670</v>
      </c>
      <c r="AD44" s="204">
        <v>7529</v>
      </c>
      <c r="AE44" s="204">
        <v>230</v>
      </c>
      <c r="AF44" s="204">
        <v>28563</v>
      </c>
      <c r="AG44" s="204">
        <v>7226</v>
      </c>
      <c r="AH44" s="204">
        <v>253</v>
      </c>
    </row>
    <row r="45" spans="1:34" ht="15" customHeight="1">
      <c r="A45" s="279" t="s">
        <v>135</v>
      </c>
      <c r="B45" s="262">
        <v>4628570</v>
      </c>
      <c r="C45" s="263">
        <v>263051</v>
      </c>
      <c r="D45" s="249">
        <v>57</v>
      </c>
      <c r="E45" s="263">
        <v>5061360</v>
      </c>
      <c r="F45" s="263">
        <v>228120</v>
      </c>
      <c r="G45" s="249">
        <v>45</v>
      </c>
      <c r="H45" s="263">
        <v>4800780</v>
      </c>
      <c r="I45" s="263">
        <v>278669</v>
      </c>
      <c r="J45" s="249">
        <v>58</v>
      </c>
      <c r="K45" s="263">
        <v>3386940</v>
      </c>
      <c r="L45" s="263">
        <v>148851</v>
      </c>
      <c r="M45" s="266">
        <v>44</v>
      </c>
      <c r="N45" s="248">
        <v>2584650</v>
      </c>
      <c r="O45" s="248">
        <v>68800</v>
      </c>
      <c r="P45" s="248">
        <v>27</v>
      </c>
      <c r="Q45" s="248">
        <v>2546880</v>
      </c>
      <c r="R45" s="248">
        <v>92750</v>
      </c>
      <c r="S45" s="248">
        <f t="shared" si="2"/>
        <v>36</v>
      </c>
      <c r="T45" s="248">
        <v>3508110</v>
      </c>
      <c r="U45" s="248">
        <v>134888</v>
      </c>
      <c r="V45" s="248">
        <f t="shared" si="0"/>
        <v>38</v>
      </c>
      <c r="W45" s="204">
        <v>2225250</v>
      </c>
      <c r="X45" s="204">
        <v>49089</v>
      </c>
      <c r="Y45" s="204">
        <v>22</v>
      </c>
      <c r="Z45" s="204">
        <v>2294460</v>
      </c>
      <c r="AA45" s="204">
        <v>48157</v>
      </c>
      <c r="AB45" s="204">
        <f t="shared" si="1"/>
        <v>21</v>
      </c>
      <c r="AC45" s="204">
        <v>2710260</v>
      </c>
      <c r="AD45" s="204">
        <v>126606</v>
      </c>
      <c r="AE45" s="204">
        <v>47</v>
      </c>
      <c r="AF45" s="204">
        <v>2946150</v>
      </c>
      <c r="AG45" s="204">
        <v>155375</v>
      </c>
      <c r="AH45" s="204">
        <v>53</v>
      </c>
    </row>
    <row r="46" spans="1:34" ht="15" customHeight="1">
      <c r="A46" s="279" t="s">
        <v>136</v>
      </c>
      <c r="B46" s="262">
        <v>16978</v>
      </c>
      <c r="C46" s="263">
        <v>1226</v>
      </c>
      <c r="D46" s="249">
        <v>72</v>
      </c>
      <c r="E46" s="263">
        <v>4748</v>
      </c>
      <c r="F46" s="249">
        <v>372</v>
      </c>
      <c r="G46" s="249">
        <v>78</v>
      </c>
      <c r="H46" s="263">
        <v>1300</v>
      </c>
      <c r="I46" s="249">
        <v>90</v>
      </c>
      <c r="J46" s="249">
        <v>70</v>
      </c>
      <c r="K46" s="263">
        <v>1382</v>
      </c>
      <c r="L46" s="249">
        <v>61</v>
      </c>
      <c r="M46" s="266">
        <v>44</v>
      </c>
      <c r="N46" s="248">
        <v>932</v>
      </c>
      <c r="O46" s="248">
        <v>68</v>
      </c>
      <c r="P46" s="248">
        <v>73</v>
      </c>
      <c r="Q46" s="248">
        <v>743</v>
      </c>
      <c r="R46" s="248">
        <v>43</v>
      </c>
      <c r="S46" s="248">
        <f t="shared" si="2"/>
        <v>58</v>
      </c>
      <c r="T46" s="248">
        <v>1411</v>
      </c>
      <c r="U46" s="248">
        <v>67</v>
      </c>
      <c r="V46" s="248">
        <f t="shared" si="0"/>
        <v>47</v>
      </c>
      <c r="W46" s="204">
        <v>2861</v>
      </c>
      <c r="X46" s="204">
        <v>143</v>
      </c>
      <c r="Y46" s="204">
        <v>50</v>
      </c>
      <c r="Z46" s="204">
        <v>898</v>
      </c>
      <c r="AA46" s="207">
        <v>51</v>
      </c>
      <c r="AB46" s="204">
        <f t="shared" si="1"/>
        <v>57</v>
      </c>
      <c r="AC46" s="204">
        <v>426</v>
      </c>
      <c r="AD46" s="207">
        <v>25</v>
      </c>
      <c r="AE46" s="204">
        <v>60</v>
      </c>
      <c r="AF46" s="204">
        <v>7</v>
      </c>
      <c r="AG46" s="207">
        <v>2</v>
      </c>
      <c r="AH46" s="204">
        <v>257</v>
      </c>
    </row>
    <row r="47" spans="1:34" ht="15" customHeight="1">
      <c r="A47" s="279" t="s">
        <v>137</v>
      </c>
      <c r="B47" s="262">
        <v>1670</v>
      </c>
      <c r="C47" s="249">
        <v>61</v>
      </c>
      <c r="D47" s="249">
        <v>36</v>
      </c>
      <c r="E47" s="249">
        <v>15</v>
      </c>
      <c r="F47" s="249">
        <v>6</v>
      </c>
      <c r="G47" s="249">
        <v>428</v>
      </c>
      <c r="H47" s="249">
        <v>546</v>
      </c>
      <c r="I47" s="249">
        <v>10</v>
      </c>
      <c r="J47" s="249">
        <v>18</v>
      </c>
      <c r="K47" s="249">
        <v>68</v>
      </c>
      <c r="L47" s="249">
        <v>2</v>
      </c>
      <c r="M47" s="266">
        <v>29</v>
      </c>
      <c r="N47" s="248">
        <v>12</v>
      </c>
      <c r="O47" s="248">
        <v>1</v>
      </c>
      <c r="P47" s="248">
        <v>123</v>
      </c>
      <c r="Q47" s="248">
        <v>2</v>
      </c>
      <c r="R47" s="248" t="s">
        <v>549</v>
      </c>
      <c r="S47" s="248">
        <v>0</v>
      </c>
      <c r="T47" s="248">
        <v>4</v>
      </c>
      <c r="U47" s="248" t="s">
        <v>549</v>
      </c>
      <c r="V47" s="248">
        <v>0</v>
      </c>
      <c r="W47" s="204">
        <v>4</v>
      </c>
      <c r="X47" s="204">
        <v>0</v>
      </c>
      <c r="Y47" s="204">
        <v>69</v>
      </c>
      <c r="Z47" s="204">
        <v>1846</v>
      </c>
      <c r="AA47" s="204">
        <v>284</v>
      </c>
      <c r="AB47" s="204">
        <f t="shared" si="1"/>
        <v>154</v>
      </c>
      <c r="AC47" s="204">
        <v>6</v>
      </c>
      <c r="AD47" s="204">
        <v>1</v>
      </c>
      <c r="AE47" s="204">
        <v>79</v>
      </c>
      <c r="AF47" s="204">
        <v>6</v>
      </c>
      <c r="AG47" s="204">
        <v>0</v>
      </c>
      <c r="AH47" s="204">
        <v>67</v>
      </c>
    </row>
    <row r="48" spans="1:34" ht="15" customHeight="1">
      <c r="A48" s="279" t="s">
        <v>138</v>
      </c>
      <c r="B48" s="262">
        <v>5846</v>
      </c>
      <c r="C48" s="263">
        <v>1134</v>
      </c>
      <c r="D48" s="249">
        <v>194</v>
      </c>
      <c r="E48" s="263">
        <v>3006</v>
      </c>
      <c r="F48" s="249">
        <v>666</v>
      </c>
      <c r="G48" s="249">
        <v>222</v>
      </c>
      <c r="H48" s="263">
        <v>9773</v>
      </c>
      <c r="I48" s="249">
        <v>1409</v>
      </c>
      <c r="J48" s="249">
        <v>144</v>
      </c>
      <c r="K48" s="263">
        <v>6099</v>
      </c>
      <c r="L48" s="249">
        <v>867</v>
      </c>
      <c r="M48" s="266">
        <v>142</v>
      </c>
      <c r="N48" s="248">
        <v>3972</v>
      </c>
      <c r="O48" s="248">
        <v>537</v>
      </c>
      <c r="P48" s="248">
        <v>135</v>
      </c>
      <c r="Q48" s="248">
        <v>1169</v>
      </c>
      <c r="R48" s="248">
        <v>257</v>
      </c>
      <c r="S48" s="248">
        <f t="shared" si="2"/>
        <v>220</v>
      </c>
      <c r="T48" s="248">
        <v>1468</v>
      </c>
      <c r="U48" s="248">
        <v>329</v>
      </c>
      <c r="V48" s="248">
        <f t="shared" si="0"/>
        <v>224</v>
      </c>
      <c r="W48" s="204">
        <v>2731</v>
      </c>
      <c r="X48" s="204">
        <v>610</v>
      </c>
      <c r="Y48" s="204">
        <v>224</v>
      </c>
      <c r="Z48" s="204">
        <v>2192</v>
      </c>
      <c r="AA48" s="204">
        <v>395</v>
      </c>
      <c r="AB48" s="204">
        <f t="shared" si="1"/>
        <v>180</v>
      </c>
      <c r="AC48" s="204">
        <v>5266</v>
      </c>
      <c r="AD48" s="204">
        <v>407</v>
      </c>
      <c r="AE48" s="204">
        <v>77</v>
      </c>
      <c r="AF48" s="204">
        <v>4265</v>
      </c>
      <c r="AG48" s="204">
        <v>270</v>
      </c>
      <c r="AH48" s="204">
        <v>63</v>
      </c>
    </row>
    <row r="49" spans="1:34" ht="15" customHeight="1">
      <c r="A49" s="279" t="s">
        <v>139</v>
      </c>
      <c r="B49" s="262">
        <v>176161</v>
      </c>
      <c r="C49" s="263">
        <v>9179</v>
      </c>
      <c r="D49" s="249">
        <v>52</v>
      </c>
      <c r="E49" s="263">
        <v>32984</v>
      </c>
      <c r="F49" s="263">
        <v>4393</v>
      </c>
      <c r="G49" s="249">
        <v>133</v>
      </c>
      <c r="H49" s="263">
        <v>157183</v>
      </c>
      <c r="I49" s="263">
        <v>11167</v>
      </c>
      <c r="J49" s="249">
        <v>71</v>
      </c>
      <c r="K49" s="263">
        <v>124365</v>
      </c>
      <c r="L49" s="263">
        <v>4612</v>
      </c>
      <c r="M49" s="266">
        <v>37</v>
      </c>
      <c r="N49" s="248">
        <v>178093</v>
      </c>
      <c r="O49" s="248">
        <v>3591</v>
      </c>
      <c r="P49" s="248">
        <v>20</v>
      </c>
      <c r="Q49" s="248">
        <v>39728</v>
      </c>
      <c r="R49" s="248">
        <v>5191</v>
      </c>
      <c r="S49" s="248">
        <f t="shared" si="2"/>
        <v>131</v>
      </c>
      <c r="T49" s="248">
        <v>37575</v>
      </c>
      <c r="U49" s="248">
        <v>1025</v>
      </c>
      <c r="V49" s="248">
        <f t="shared" si="0"/>
        <v>27</v>
      </c>
      <c r="W49" s="204">
        <v>35983</v>
      </c>
      <c r="X49" s="204">
        <v>2051</v>
      </c>
      <c r="Y49" s="204">
        <v>57</v>
      </c>
      <c r="Z49" s="204">
        <v>8998</v>
      </c>
      <c r="AA49" s="204">
        <v>1598</v>
      </c>
      <c r="AB49" s="204">
        <f t="shared" si="1"/>
        <v>178</v>
      </c>
      <c r="AC49" s="204">
        <v>44220</v>
      </c>
      <c r="AD49" s="204">
        <v>3603</v>
      </c>
      <c r="AE49" s="204">
        <v>81</v>
      </c>
      <c r="AF49" s="204">
        <v>41952</v>
      </c>
      <c r="AG49" s="204">
        <v>3273</v>
      </c>
      <c r="AH49" s="204">
        <v>78</v>
      </c>
    </row>
    <row r="50" spans="1:34" ht="15" customHeight="1">
      <c r="A50" s="279" t="s">
        <v>140</v>
      </c>
      <c r="B50" s="267">
        <v>63</v>
      </c>
      <c r="C50" s="249">
        <v>189</v>
      </c>
      <c r="D50" s="263">
        <v>3004</v>
      </c>
      <c r="E50" s="249">
        <v>133</v>
      </c>
      <c r="F50" s="249">
        <v>341</v>
      </c>
      <c r="G50" s="263">
        <v>2556</v>
      </c>
      <c r="H50" s="249">
        <v>40</v>
      </c>
      <c r="I50" s="249">
        <v>85</v>
      </c>
      <c r="J50" s="263">
        <v>2117</v>
      </c>
      <c r="K50" s="249">
        <v>47</v>
      </c>
      <c r="L50" s="249">
        <v>79</v>
      </c>
      <c r="M50" s="266">
        <v>1681</v>
      </c>
      <c r="N50" s="248">
        <v>33</v>
      </c>
      <c r="O50" s="248">
        <v>73</v>
      </c>
      <c r="P50" s="248">
        <v>2215</v>
      </c>
      <c r="Q50" s="248">
        <v>29</v>
      </c>
      <c r="R50" s="248">
        <v>74</v>
      </c>
      <c r="S50" s="248">
        <f t="shared" si="2"/>
        <v>2552</v>
      </c>
      <c r="T50" s="248">
        <v>19</v>
      </c>
      <c r="U50" s="248">
        <v>19</v>
      </c>
      <c r="V50" s="248">
        <f t="shared" si="0"/>
        <v>1000</v>
      </c>
      <c r="W50" s="204">
        <v>19</v>
      </c>
      <c r="X50" s="204">
        <v>33</v>
      </c>
      <c r="Y50" s="204">
        <v>1787</v>
      </c>
      <c r="Z50" s="204">
        <v>28</v>
      </c>
      <c r="AA50" s="204">
        <v>50</v>
      </c>
      <c r="AB50" s="204">
        <v>1820</v>
      </c>
      <c r="AC50" s="204">
        <v>43</v>
      </c>
      <c r="AD50" s="204">
        <v>59</v>
      </c>
      <c r="AE50" s="204">
        <v>1367</v>
      </c>
      <c r="AF50" s="204">
        <v>21</v>
      </c>
      <c r="AG50" s="204">
        <v>24</v>
      </c>
      <c r="AH50" s="204">
        <v>1122</v>
      </c>
    </row>
    <row r="51" spans="1:34" ht="15" customHeight="1">
      <c r="A51" s="279" t="s">
        <v>141</v>
      </c>
      <c r="B51" s="262">
        <v>1083566</v>
      </c>
      <c r="C51" s="263">
        <v>589669</v>
      </c>
      <c r="D51" s="249">
        <v>544</v>
      </c>
      <c r="E51" s="263">
        <v>1104504</v>
      </c>
      <c r="F51" s="263">
        <v>579204</v>
      </c>
      <c r="G51" s="249">
        <v>524</v>
      </c>
      <c r="H51" s="263">
        <f>1645+962522</f>
        <v>964167</v>
      </c>
      <c r="I51" s="263">
        <f>1103+482149</f>
        <v>483252</v>
      </c>
      <c r="J51" s="249">
        <f>483252/962.5</f>
        <v>502</v>
      </c>
      <c r="K51" s="263">
        <v>1100213</v>
      </c>
      <c r="L51" s="263">
        <v>500737</v>
      </c>
      <c r="M51" s="263">
        <v>455</v>
      </c>
      <c r="N51" s="248">
        <v>864835</v>
      </c>
      <c r="O51" s="248">
        <v>384297</v>
      </c>
      <c r="P51" s="248">
        <v>444</v>
      </c>
      <c r="Q51" s="248">
        <v>634089</v>
      </c>
      <c r="R51" s="248">
        <v>344550</v>
      </c>
      <c r="S51" s="248">
        <f t="shared" si="2"/>
        <v>543</v>
      </c>
      <c r="T51" s="248">
        <v>575707</v>
      </c>
      <c r="U51" s="248">
        <v>314826</v>
      </c>
      <c r="V51" s="248">
        <f t="shared" si="0"/>
        <v>547</v>
      </c>
      <c r="W51" s="204">
        <v>477120</v>
      </c>
      <c r="X51" s="204">
        <v>245498</v>
      </c>
      <c r="Y51" s="204">
        <v>515</v>
      </c>
      <c r="Z51" s="204">
        <v>463300</v>
      </c>
      <c r="AA51" s="204">
        <v>229007</v>
      </c>
      <c r="AB51" s="204">
        <f t="shared" si="1"/>
        <v>494</v>
      </c>
      <c r="AC51" s="204">
        <v>341118</v>
      </c>
      <c r="AD51" s="204">
        <v>189322</v>
      </c>
      <c r="AE51" s="204">
        <v>555</v>
      </c>
      <c r="AF51" s="204">
        <v>283659</v>
      </c>
      <c r="AG51" s="204">
        <v>168123</v>
      </c>
      <c r="AH51" s="204">
        <v>593</v>
      </c>
    </row>
    <row r="52" spans="1:34" ht="15" customHeight="1">
      <c r="A52" s="279" t="s">
        <v>142</v>
      </c>
      <c r="B52" s="262">
        <v>916245</v>
      </c>
      <c r="C52" s="263">
        <v>271762</v>
      </c>
      <c r="D52" s="249">
        <v>297</v>
      </c>
      <c r="E52" s="263">
        <v>1181012</v>
      </c>
      <c r="F52" s="263">
        <v>447395</v>
      </c>
      <c r="G52" s="249">
        <v>379</v>
      </c>
      <c r="H52" s="263">
        <v>1253118</v>
      </c>
      <c r="I52" s="263">
        <v>472021</v>
      </c>
      <c r="J52" s="249">
        <v>377</v>
      </c>
      <c r="K52" s="263">
        <v>1271935</v>
      </c>
      <c r="L52" s="263">
        <v>409959</v>
      </c>
      <c r="M52" s="249">
        <v>322</v>
      </c>
      <c r="N52" s="248">
        <v>629272</v>
      </c>
      <c r="O52" s="248">
        <v>199168</v>
      </c>
      <c r="P52" s="248">
        <v>317</v>
      </c>
      <c r="Q52" s="248">
        <v>425521</v>
      </c>
      <c r="R52" s="248">
        <v>200218</v>
      </c>
      <c r="S52" s="248">
        <f t="shared" si="2"/>
        <v>471</v>
      </c>
      <c r="T52" s="248">
        <v>333196</v>
      </c>
      <c r="U52" s="248">
        <v>160431</v>
      </c>
      <c r="V52" s="248">
        <f t="shared" si="0"/>
        <v>481</v>
      </c>
      <c r="W52" s="206">
        <v>343851</v>
      </c>
      <c r="X52" s="204">
        <v>171154</v>
      </c>
      <c r="Y52" s="204">
        <v>497</v>
      </c>
      <c r="Z52" s="206">
        <v>560917</v>
      </c>
      <c r="AA52" s="204">
        <v>127475</v>
      </c>
      <c r="AB52" s="204">
        <f t="shared" si="1"/>
        <v>227</v>
      </c>
      <c r="AC52" s="206">
        <v>775951</v>
      </c>
      <c r="AD52" s="204">
        <v>216447</v>
      </c>
      <c r="AE52" s="204">
        <v>279</v>
      </c>
      <c r="AF52" s="206">
        <v>1052081</v>
      </c>
      <c r="AG52" s="204">
        <v>220386</v>
      </c>
      <c r="AH52" s="204">
        <v>209</v>
      </c>
    </row>
    <row r="53" spans="1:34" ht="15" customHeight="1">
      <c r="A53" s="283"/>
      <c r="B53" s="284"/>
      <c r="C53" s="285"/>
      <c r="D53" s="286"/>
      <c r="E53" s="285"/>
      <c r="F53" s="285"/>
      <c r="G53" s="286"/>
      <c r="H53" s="285"/>
      <c r="I53" s="285"/>
      <c r="J53" s="286"/>
      <c r="K53" s="285"/>
      <c r="L53" s="285"/>
      <c r="M53" s="286"/>
      <c r="N53" s="250"/>
      <c r="O53" s="250"/>
      <c r="P53" s="250"/>
      <c r="Q53" s="250"/>
      <c r="R53" s="250"/>
      <c r="S53" s="250"/>
      <c r="T53" s="250"/>
      <c r="U53" s="250"/>
      <c r="V53" s="250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</row>
    <row r="54" spans="1:13" ht="15" customHeight="1">
      <c r="A54" s="154" t="s">
        <v>87</v>
      </c>
      <c r="B54" s="273"/>
      <c r="C54" s="273"/>
      <c r="D54" s="273"/>
      <c r="E54" s="273"/>
      <c r="F54" s="273"/>
      <c r="G54" s="273"/>
      <c r="M54" s="287"/>
    </row>
    <row r="55" spans="11:19" ht="15" customHeight="1">
      <c r="K55" s="255">
        <f>SUM(K9:K52)</f>
        <v>17559296</v>
      </c>
      <c r="L55" s="255">
        <f>SUM(L9:L52)</f>
        <v>4198097</v>
      </c>
      <c r="M55" s="255">
        <f>SUM(M9:M52)</f>
        <v>34572</v>
      </c>
      <c r="N55" s="255"/>
      <c r="O55" s="255"/>
      <c r="P55" s="255"/>
      <c r="Q55" s="255"/>
      <c r="R55" s="255"/>
      <c r="S55" s="255"/>
    </row>
  </sheetData>
  <mergeCells count="12">
    <mergeCell ref="AF3:AH3"/>
    <mergeCell ref="AC3:AE3"/>
    <mergeCell ref="K3:M3"/>
    <mergeCell ref="N3:P3"/>
    <mergeCell ref="Z3:AB3"/>
    <mergeCell ref="W3:Y3"/>
    <mergeCell ref="T3:V3"/>
    <mergeCell ref="Q3:S3"/>
    <mergeCell ref="H3:J3"/>
    <mergeCell ref="A3:A5"/>
    <mergeCell ref="B3:D3"/>
    <mergeCell ref="E3:G3"/>
  </mergeCells>
  <printOptions/>
  <pageMargins left="0.53" right="0.5905511811023623" top="0.7874015748031497" bottom="0" header="0.3937007874015748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1"/>
  <sheetViews>
    <sheetView zoomScale="90" zoomScaleNormal="90" zoomScaleSheetLayoutView="100" workbookViewId="0" topLeftCell="A1">
      <selection activeCell="E142" sqref="E142"/>
    </sheetView>
  </sheetViews>
  <sheetFormatPr defaultColWidth="9.875" defaultRowHeight="20.25" customHeight="1"/>
  <cols>
    <col min="1" max="1" width="3.75390625" style="153" customWidth="1"/>
    <col min="2" max="2" width="13.125" style="152" customWidth="1"/>
    <col min="3" max="5" width="14.875" style="152" customWidth="1"/>
    <col min="6" max="6" width="15.875" style="152" customWidth="1"/>
    <col min="7" max="7" width="14.875" style="152" customWidth="1"/>
    <col min="8" max="16384" width="9.875" style="153" customWidth="1"/>
  </cols>
  <sheetData>
    <row r="1" spans="1:4" ht="21" customHeight="1">
      <c r="A1" s="423" t="s">
        <v>562</v>
      </c>
      <c r="B1" s="423"/>
      <c r="C1" s="423"/>
      <c r="D1" s="423"/>
    </row>
    <row r="2" spans="2:4" ht="21" customHeight="1">
      <c r="B2" s="130"/>
      <c r="C2" s="130"/>
      <c r="D2" s="130"/>
    </row>
    <row r="3" spans="1:7" ht="21" customHeight="1">
      <c r="A3" s="448" t="s">
        <v>143</v>
      </c>
      <c r="B3" s="449"/>
      <c r="C3" s="445" t="s">
        <v>144</v>
      </c>
      <c r="D3" s="274" t="s">
        <v>145</v>
      </c>
      <c r="E3" s="274" t="s">
        <v>146</v>
      </c>
      <c r="F3" s="274" t="s">
        <v>147</v>
      </c>
      <c r="G3" s="275" t="s">
        <v>146</v>
      </c>
    </row>
    <row r="4" spans="1:7" ht="21" customHeight="1">
      <c r="A4" s="450" t="s">
        <v>378</v>
      </c>
      <c r="B4" s="451"/>
      <c r="C4" s="446"/>
      <c r="D4" s="288" t="s">
        <v>99</v>
      </c>
      <c r="E4" s="288" t="s">
        <v>148</v>
      </c>
      <c r="F4" s="288" t="s">
        <v>100</v>
      </c>
      <c r="G4" s="289" t="s">
        <v>148</v>
      </c>
    </row>
    <row r="5" spans="1:7" ht="20.25" customHeight="1">
      <c r="A5" s="442"/>
      <c r="B5" s="443"/>
      <c r="C5" s="158"/>
      <c r="D5" s="160"/>
      <c r="E5" s="160"/>
      <c r="F5" s="160"/>
      <c r="G5" s="160"/>
    </row>
    <row r="6" spans="2:7" ht="0.75" customHeight="1">
      <c r="B6" s="273" t="s">
        <v>149</v>
      </c>
      <c r="C6" s="263">
        <v>48810</v>
      </c>
      <c r="D6" s="263">
        <v>23045442</v>
      </c>
      <c r="E6" s="290">
        <v>100</v>
      </c>
      <c r="F6" s="263">
        <v>4866963</v>
      </c>
      <c r="G6" s="290">
        <v>100</v>
      </c>
    </row>
    <row r="7" spans="2:7" ht="15" customHeight="1" hidden="1">
      <c r="B7" s="273" t="s">
        <v>379</v>
      </c>
      <c r="C7" s="263">
        <v>26886</v>
      </c>
      <c r="D7" s="263">
        <v>11773276</v>
      </c>
      <c r="E7" s="290">
        <v>51.1</v>
      </c>
      <c r="F7" s="263">
        <v>2809726</v>
      </c>
      <c r="G7" s="290">
        <v>57.7</v>
      </c>
    </row>
    <row r="8" spans="2:7" ht="15" customHeight="1" hidden="1">
      <c r="B8" s="273" t="s">
        <v>380</v>
      </c>
      <c r="C8" s="263">
        <v>21318</v>
      </c>
      <c r="D8" s="263">
        <v>9787474</v>
      </c>
      <c r="E8" s="290">
        <v>42.5</v>
      </c>
      <c r="F8" s="263">
        <v>1763271</v>
      </c>
      <c r="G8" s="290">
        <v>36.2</v>
      </c>
    </row>
    <row r="9" spans="2:7" ht="15" customHeight="1" hidden="1">
      <c r="B9" s="273" t="s">
        <v>150</v>
      </c>
      <c r="C9" s="249">
        <v>92</v>
      </c>
      <c r="D9" s="263">
        <v>958901</v>
      </c>
      <c r="E9" s="273"/>
      <c r="F9" s="263">
        <v>128064</v>
      </c>
      <c r="G9" s="273"/>
    </row>
    <row r="10" spans="2:7" ht="15" customHeight="1" hidden="1">
      <c r="B10" s="273" t="s">
        <v>381</v>
      </c>
      <c r="C10" s="249">
        <v>1</v>
      </c>
      <c r="D10" s="263">
        <v>1698</v>
      </c>
      <c r="E10" s="273"/>
      <c r="F10" s="263">
        <v>1014</v>
      </c>
      <c r="G10" s="273"/>
    </row>
    <row r="11" spans="2:7" ht="15" customHeight="1" hidden="1">
      <c r="B11" s="273" t="s">
        <v>382</v>
      </c>
      <c r="C11" s="249">
        <v>27</v>
      </c>
      <c r="D11" s="263">
        <v>1760</v>
      </c>
      <c r="E11" s="273"/>
      <c r="F11" s="263">
        <v>1354</v>
      </c>
      <c r="G11" s="273"/>
    </row>
    <row r="12" spans="2:7" ht="15" customHeight="1" hidden="1">
      <c r="B12" s="273" t="s">
        <v>383</v>
      </c>
      <c r="C12" s="249">
        <v>238</v>
      </c>
      <c r="D12" s="263">
        <v>394025</v>
      </c>
      <c r="E12" s="273"/>
      <c r="F12" s="263">
        <v>76049</v>
      </c>
      <c r="G12" s="273"/>
    </row>
    <row r="13" spans="2:7" ht="15" customHeight="1" hidden="1">
      <c r="B13" s="273" t="s">
        <v>384</v>
      </c>
      <c r="C13" s="249">
        <v>129</v>
      </c>
      <c r="D13" s="263">
        <v>37197</v>
      </c>
      <c r="E13" s="273"/>
      <c r="F13" s="263">
        <v>36485</v>
      </c>
      <c r="G13" s="273"/>
    </row>
    <row r="14" spans="2:7" ht="15" customHeight="1" hidden="1">
      <c r="B14" s="273" t="s">
        <v>385</v>
      </c>
      <c r="C14" s="249">
        <v>8</v>
      </c>
      <c r="D14" s="263">
        <v>14697</v>
      </c>
      <c r="E14" s="290">
        <v>6.4</v>
      </c>
      <c r="F14" s="263">
        <v>4184</v>
      </c>
      <c r="G14" s="290">
        <v>6.1</v>
      </c>
    </row>
    <row r="15" spans="2:7" ht="15" customHeight="1" hidden="1">
      <c r="B15" s="273" t="s">
        <v>386</v>
      </c>
      <c r="C15" s="249">
        <v>1</v>
      </c>
      <c r="D15" s="263">
        <v>8641</v>
      </c>
      <c r="E15" s="273"/>
      <c r="F15" s="263">
        <v>1337</v>
      </c>
      <c r="G15" s="273"/>
    </row>
    <row r="16" spans="2:7" ht="15" customHeight="1" hidden="1">
      <c r="B16" s="273" t="s">
        <v>387</v>
      </c>
      <c r="C16" s="249">
        <v>2</v>
      </c>
      <c r="D16" s="263">
        <v>2741</v>
      </c>
      <c r="E16" s="273"/>
      <c r="F16" s="249">
        <v>579</v>
      </c>
      <c r="G16" s="273"/>
    </row>
    <row r="17" spans="2:7" ht="15" customHeight="1" hidden="1">
      <c r="B17" s="273" t="s">
        <v>388</v>
      </c>
      <c r="C17" s="249">
        <v>1</v>
      </c>
      <c r="D17" s="249">
        <v>113</v>
      </c>
      <c r="E17" s="273"/>
      <c r="F17" s="249">
        <v>104</v>
      </c>
      <c r="G17" s="273"/>
    </row>
    <row r="18" spans="2:7" ht="15" customHeight="1" hidden="1">
      <c r="B18" s="273" t="s">
        <v>389</v>
      </c>
      <c r="C18" s="249">
        <v>103</v>
      </c>
      <c r="D18" s="263">
        <v>38933</v>
      </c>
      <c r="E18" s="273"/>
      <c r="F18" s="263">
        <v>40298</v>
      </c>
      <c r="G18" s="273"/>
    </row>
    <row r="19" spans="2:7" ht="15" customHeight="1" hidden="1">
      <c r="B19" s="273" t="s">
        <v>390</v>
      </c>
      <c r="C19" s="249">
        <v>4</v>
      </c>
      <c r="D19" s="263">
        <v>25986</v>
      </c>
      <c r="E19" s="273"/>
      <c r="F19" s="263">
        <v>4498</v>
      </c>
      <c r="G19" s="273"/>
    </row>
    <row r="20" spans="2:7" ht="20.25" customHeight="1" hidden="1">
      <c r="B20" s="273"/>
      <c r="C20" s="249"/>
      <c r="D20" s="263"/>
      <c r="E20" s="273"/>
      <c r="F20" s="263"/>
      <c r="G20" s="273"/>
    </row>
    <row r="21" spans="2:7" ht="18.75" customHeight="1" hidden="1">
      <c r="B21" s="273" t="s">
        <v>151</v>
      </c>
      <c r="C21" s="263">
        <v>44534</v>
      </c>
      <c r="D21" s="263">
        <v>17277772</v>
      </c>
      <c r="E21" s="290">
        <v>100</v>
      </c>
      <c r="F21" s="263">
        <v>4514689</v>
      </c>
      <c r="G21" s="290">
        <v>100</v>
      </c>
    </row>
    <row r="22" spans="2:7" ht="21" customHeight="1" hidden="1">
      <c r="B22" s="273" t="s">
        <v>394</v>
      </c>
      <c r="C22" s="263">
        <v>25087</v>
      </c>
      <c r="D22" s="263">
        <v>8976314</v>
      </c>
      <c r="E22" s="290">
        <v>52</v>
      </c>
      <c r="F22" s="263">
        <v>2691134</v>
      </c>
      <c r="G22" s="290">
        <v>59.6</v>
      </c>
    </row>
    <row r="23" spans="2:7" ht="18" customHeight="1" hidden="1">
      <c r="B23" s="130" t="s">
        <v>393</v>
      </c>
      <c r="C23" s="263">
        <v>18830</v>
      </c>
      <c r="D23" s="263">
        <v>7238655</v>
      </c>
      <c r="E23" s="290">
        <v>41.9</v>
      </c>
      <c r="F23" s="263">
        <v>1511662</v>
      </c>
      <c r="G23" s="290">
        <v>33.5</v>
      </c>
    </row>
    <row r="24" spans="2:7" ht="17.25" customHeight="1" hidden="1">
      <c r="B24" s="273" t="s">
        <v>392</v>
      </c>
      <c r="C24" s="249">
        <v>72</v>
      </c>
      <c r="D24" s="263">
        <v>488701</v>
      </c>
      <c r="E24" s="273"/>
      <c r="F24" s="263">
        <v>121924</v>
      </c>
      <c r="G24" s="273"/>
    </row>
    <row r="25" spans="2:7" ht="17.25" customHeight="1" hidden="1">
      <c r="B25" s="273" t="s">
        <v>395</v>
      </c>
      <c r="C25" s="249">
        <v>120</v>
      </c>
      <c r="D25" s="263">
        <v>87061</v>
      </c>
      <c r="E25" s="273"/>
      <c r="F25" s="263">
        <v>22746</v>
      </c>
      <c r="G25" s="273"/>
    </row>
    <row r="26" spans="2:7" ht="18.75" customHeight="1" hidden="1">
      <c r="B26" s="273" t="s">
        <v>396</v>
      </c>
      <c r="C26" s="249">
        <v>153</v>
      </c>
      <c r="D26" s="263">
        <v>167259</v>
      </c>
      <c r="E26" s="273"/>
      <c r="F26" s="263">
        <v>46312</v>
      </c>
      <c r="G26" s="273"/>
    </row>
    <row r="27" spans="2:7" ht="21" customHeight="1" hidden="1">
      <c r="B27" s="273" t="s">
        <v>397</v>
      </c>
      <c r="C27" s="249">
        <v>3</v>
      </c>
      <c r="D27" s="263">
        <v>111539</v>
      </c>
      <c r="E27" s="290">
        <v>6.1</v>
      </c>
      <c r="F27" s="263">
        <v>22077</v>
      </c>
      <c r="G27" s="290">
        <v>6.9</v>
      </c>
    </row>
    <row r="28" spans="2:7" ht="19.5" customHeight="1" hidden="1">
      <c r="B28" s="273" t="s">
        <v>398</v>
      </c>
      <c r="C28" s="249">
        <v>2</v>
      </c>
      <c r="D28" s="263">
        <v>50611</v>
      </c>
      <c r="E28" s="273"/>
      <c r="F28" s="263">
        <v>6705</v>
      </c>
      <c r="G28" s="273"/>
    </row>
    <row r="29" spans="2:7" ht="19.5" customHeight="1" hidden="1">
      <c r="B29" s="273" t="s">
        <v>399</v>
      </c>
      <c r="C29" s="249">
        <v>2</v>
      </c>
      <c r="D29" s="263">
        <v>74317</v>
      </c>
      <c r="E29" s="273"/>
      <c r="F29" s="263">
        <v>23291</v>
      </c>
      <c r="G29" s="273"/>
    </row>
    <row r="30" spans="2:7" ht="18" customHeight="1" hidden="1">
      <c r="B30" s="273" t="s">
        <v>400</v>
      </c>
      <c r="C30" s="249">
        <v>125</v>
      </c>
      <c r="D30" s="263">
        <v>31076</v>
      </c>
      <c r="E30" s="273"/>
      <c r="F30" s="263">
        <v>26546</v>
      </c>
      <c r="G30" s="273"/>
    </row>
    <row r="31" spans="2:7" ht="15" customHeight="1" hidden="1">
      <c r="B31" s="273" t="s">
        <v>401</v>
      </c>
      <c r="C31" s="249">
        <v>140</v>
      </c>
      <c r="D31" s="263">
        <v>52239</v>
      </c>
      <c r="E31" s="273"/>
      <c r="F31" s="263">
        <v>42292</v>
      </c>
      <c r="G31" s="273"/>
    </row>
    <row r="32" spans="2:7" ht="15.75" customHeight="1" hidden="1">
      <c r="B32" s="236"/>
      <c r="C32" s="236"/>
      <c r="D32" s="236"/>
      <c r="E32" s="236"/>
      <c r="F32" s="236"/>
      <c r="G32" s="236"/>
    </row>
    <row r="33" spans="2:7" ht="17.25" customHeight="1" hidden="1">
      <c r="B33" s="273" t="s">
        <v>152</v>
      </c>
      <c r="C33" s="263">
        <f>22323+16363</f>
        <v>38686</v>
      </c>
      <c r="D33" s="263">
        <v>17162663</v>
      </c>
      <c r="E33" s="290">
        <v>100</v>
      </c>
      <c r="F33" s="263">
        <v>4610057</v>
      </c>
      <c r="G33" s="290">
        <v>100</v>
      </c>
    </row>
    <row r="34" spans="2:7" ht="19.5" customHeight="1" hidden="1">
      <c r="B34" s="273" t="s">
        <v>402</v>
      </c>
      <c r="C34" s="263">
        <v>22336</v>
      </c>
      <c r="D34" s="263">
        <v>9147641</v>
      </c>
      <c r="E34" s="290">
        <f>+D34/D33*100</f>
        <v>53.3</v>
      </c>
      <c r="F34" s="263">
        <v>2788536</v>
      </c>
      <c r="G34" s="290">
        <f>+F34/F33*100</f>
        <v>60.5</v>
      </c>
    </row>
    <row r="35" spans="2:7" ht="19.5" customHeight="1" hidden="1">
      <c r="B35" s="130" t="s">
        <v>403</v>
      </c>
      <c r="C35" s="263">
        <v>15998</v>
      </c>
      <c r="D35" s="263">
        <v>6250003</v>
      </c>
      <c r="E35" s="290">
        <f>+D35/D33*100</f>
        <v>36.4</v>
      </c>
      <c r="F35" s="263">
        <v>1361240</v>
      </c>
      <c r="G35" s="290">
        <f>+F35/F33*100</f>
        <v>29.5</v>
      </c>
    </row>
    <row r="36" spans="2:7" ht="20.25" customHeight="1" hidden="1">
      <c r="B36" s="130" t="s">
        <v>404</v>
      </c>
      <c r="C36" s="249">
        <v>41</v>
      </c>
      <c r="D36" s="263">
        <v>46609</v>
      </c>
      <c r="E36" s="273"/>
      <c r="F36" s="263">
        <v>149138</v>
      </c>
      <c r="G36" s="273"/>
    </row>
    <row r="37" spans="2:7" ht="18.75" customHeight="1" hidden="1">
      <c r="B37" s="273" t="s">
        <v>405</v>
      </c>
      <c r="C37" s="249">
        <v>67</v>
      </c>
      <c r="D37" s="263">
        <v>40598</v>
      </c>
      <c r="E37" s="273"/>
      <c r="F37" s="263">
        <v>80385</v>
      </c>
      <c r="G37" s="273"/>
    </row>
    <row r="38" spans="2:7" ht="18" customHeight="1" hidden="1">
      <c r="B38" s="273" t="s">
        <v>153</v>
      </c>
      <c r="C38" s="249">
        <v>3</v>
      </c>
      <c r="D38" s="263">
        <v>53847</v>
      </c>
      <c r="E38" s="273"/>
      <c r="F38" s="263">
        <v>79636</v>
      </c>
      <c r="G38" s="273"/>
    </row>
    <row r="39" spans="2:7" ht="17.25" customHeight="1" hidden="1">
      <c r="B39" s="273" t="s">
        <v>150</v>
      </c>
      <c r="C39" s="249">
        <v>49</v>
      </c>
      <c r="D39" s="263">
        <v>636754</v>
      </c>
      <c r="E39" s="290">
        <f>SUM(D36:D42)/D33*100</f>
        <v>7.8</v>
      </c>
      <c r="F39" s="263">
        <v>43167</v>
      </c>
      <c r="G39" s="290">
        <f>SUM(F36:F43)/F33*100</f>
        <v>9.6</v>
      </c>
    </row>
    <row r="40" spans="2:7" ht="15.75" customHeight="1" hidden="1">
      <c r="B40" s="273" t="s">
        <v>406</v>
      </c>
      <c r="C40" s="249">
        <v>4</v>
      </c>
      <c r="D40" s="263">
        <v>141539</v>
      </c>
      <c r="E40" s="273"/>
      <c r="F40" s="263">
        <v>26311</v>
      </c>
      <c r="G40" s="273"/>
    </row>
    <row r="41" spans="2:7" ht="17.25" customHeight="1" hidden="1">
      <c r="B41" s="273" t="s">
        <v>407</v>
      </c>
      <c r="C41" s="249">
        <v>86</v>
      </c>
      <c r="D41" s="263">
        <v>151822</v>
      </c>
      <c r="E41" s="273"/>
      <c r="F41" s="263">
        <v>19881</v>
      </c>
      <c r="G41" s="273"/>
    </row>
    <row r="42" spans="2:7" ht="18" customHeight="1" hidden="1">
      <c r="B42" s="273" t="s">
        <v>408</v>
      </c>
      <c r="C42" s="249">
        <v>6</v>
      </c>
      <c r="D42" s="263">
        <v>269213</v>
      </c>
      <c r="E42" s="273"/>
      <c r="F42" s="263">
        <v>10283</v>
      </c>
      <c r="G42" s="273"/>
    </row>
    <row r="43" spans="2:7" ht="18.75" customHeight="1" hidden="1">
      <c r="B43" s="273" t="s">
        <v>409</v>
      </c>
      <c r="C43" s="162" t="s">
        <v>391</v>
      </c>
      <c r="D43" s="163" t="s">
        <v>391</v>
      </c>
      <c r="E43" s="273"/>
      <c r="F43" s="263">
        <v>32228</v>
      </c>
      <c r="G43" s="273"/>
    </row>
    <row r="44" spans="2:7" ht="16.5" customHeight="1" hidden="1">
      <c r="B44" s="236"/>
      <c r="C44" s="236"/>
      <c r="D44" s="236"/>
      <c r="E44" s="236"/>
      <c r="F44" s="236"/>
      <c r="G44" s="236"/>
    </row>
    <row r="45" spans="2:7" ht="17.25" customHeight="1" hidden="1">
      <c r="B45" s="273" t="s">
        <v>450</v>
      </c>
      <c r="C45" s="263">
        <v>41810</v>
      </c>
      <c r="D45" s="263">
        <v>17559121</v>
      </c>
      <c r="E45" s="290">
        <v>100</v>
      </c>
      <c r="F45" s="263">
        <v>4193517</v>
      </c>
      <c r="G45" s="290">
        <v>100</v>
      </c>
    </row>
    <row r="46" spans="2:7" ht="16.5" customHeight="1" hidden="1">
      <c r="B46" s="273" t="s">
        <v>402</v>
      </c>
      <c r="C46" s="263">
        <v>23894</v>
      </c>
      <c r="D46" s="263">
        <v>9157830</v>
      </c>
      <c r="E46" s="290">
        <v>52.2</v>
      </c>
      <c r="F46" s="263">
        <v>2278067</v>
      </c>
      <c r="G46" s="290">
        <v>54.3</v>
      </c>
    </row>
    <row r="47" spans="2:7" ht="13.5" customHeight="1" hidden="1">
      <c r="B47" s="130" t="s">
        <v>403</v>
      </c>
      <c r="C47" s="263">
        <v>17308</v>
      </c>
      <c r="D47" s="263">
        <v>5537944</v>
      </c>
      <c r="E47" s="290">
        <v>31.5</v>
      </c>
      <c r="F47" s="263">
        <v>1254045</v>
      </c>
      <c r="G47" s="290">
        <v>29.9</v>
      </c>
    </row>
    <row r="48" spans="2:7" ht="18.75" customHeight="1" hidden="1">
      <c r="B48" s="273" t="s">
        <v>150</v>
      </c>
      <c r="C48" s="249">
        <v>83</v>
      </c>
      <c r="D48" s="263">
        <v>1174298</v>
      </c>
      <c r="E48" s="291">
        <v>6.7</v>
      </c>
      <c r="F48" s="266">
        <v>236119</v>
      </c>
      <c r="G48" s="291">
        <v>5.6</v>
      </c>
    </row>
    <row r="49" spans="2:7" ht="20.25" customHeight="1" hidden="1">
      <c r="B49" s="273" t="s">
        <v>408</v>
      </c>
      <c r="C49" s="249">
        <v>20</v>
      </c>
      <c r="D49" s="263">
        <v>888857</v>
      </c>
      <c r="E49" s="291">
        <v>5.1</v>
      </c>
      <c r="F49" s="266">
        <v>200681</v>
      </c>
      <c r="G49" s="291">
        <v>4.8</v>
      </c>
    </row>
    <row r="50" spans="2:7" ht="13.5" customHeight="1" hidden="1">
      <c r="B50" s="273" t="s">
        <v>407</v>
      </c>
      <c r="C50" s="249">
        <v>104</v>
      </c>
      <c r="D50" s="263">
        <v>341871</v>
      </c>
      <c r="E50" s="266"/>
      <c r="F50" s="266">
        <v>75604</v>
      </c>
      <c r="G50" s="266"/>
    </row>
    <row r="51" spans="2:7" ht="14.25" customHeight="1" hidden="1">
      <c r="B51" s="154" t="s">
        <v>453</v>
      </c>
      <c r="C51" s="249">
        <v>189</v>
      </c>
      <c r="D51" s="263">
        <v>178205</v>
      </c>
      <c r="E51" s="266"/>
      <c r="F51" s="266">
        <v>71581</v>
      </c>
      <c r="G51" s="266"/>
    </row>
    <row r="52" spans="2:7" ht="29.25" customHeight="1" hidden="1">
      <c r="B52" s="273" t="s">
        <v>406</v>
      </c>
      <c r="C52" s="249">
        <v>4</v>
      </c>
      <c r="D52" s="263">
        <v>120475</v>
      </c>
      <c r="E52" s="266"/>
      <c r="F52" s="266">
        <v>18179</v>
      </c>
      <c r="G52" s="266"/>
    </row>
    <row r="53" spans="2:7" ht="18" customHeight="1" hidden="1">
      <c r="B53" s="154" t="s">
        <v>454</v>
      </c>
      <c r="C53" s="249">
        <v>112</v>
      </c>
      <c r="D53" s="263">
        <v>37538</v>
      </c>
      <c r="E53" s="291">
        <v>4.6</v>
      </c>
      <c r="F53" s="266">
        <v>28494</v>
      </c>
      <c r="G53" s="291">
        <v>5.4</v>
      </c>
    </row>
    <row r="54" spans="2:7" ht="18.75" customHeight="1" hidden="1">
      <c r="B54" s="273" t="s">
        <v>153</v>
      </c>
      <c r="C54" s="249">
        <v>2</v>
      </c>
      <c r="D54" s="263">
        <v>35180</v>
      </c>
      <c r="E54" s="273"/>
      <c r="F54" s="263">
        <v>8616</v>
      </c>
      <c r="G54" s="273"/>
    </row>
    <row r="55" spans="2:7" ht="18" customHeight="1" hidden="1">
      <c r="B55" s="273" t="s">
        <v>455</v>
      </c>
      <c r="C55" s="162">
        <v>84</v>
      </c>
      <c r="D55" s="163">
        <v>28109</v>
      </c>
      <c r="E55" s="273"/>
      <c r="F55" s="263">
        <v>6904</v>
      </c>
      <c r="G55" s="273"/>
    </row>
    <row r="56" spans="2:7" ht="27" customHeight="1" hidden="1">
      <c r="B56" s="273" t="s">
        <v>456</v>
      </c>
      <c r="C56" s="249">
        <v>10</v>
      </c>
      <c r="D56" s="263">
        <v>58814</v>
      </c>
      <c r="E56" s="273"/>
      <c r="F56" s="263">
        <v>15227</v>
      </c>
      <c r="G56" s="273"/>
    </row>
    <row r="57" spans="2:7" ht="19.5" customHeight="1" hidden="1">
      <c r="B57" s="273"/>
      <c r="C57" s="249"/>
      <c r="D57" s="263"/>
      <c r="E57" s="273"/>
      <c r="F57" s="263"/>
      <c r="G57" s="273"/>
    </row>
    <row r="58" spans="2:7" ht="21" customHeight="1" hidden="1">
      <c r="B58" s="273" t="s">
        <v>471</v>
      </c>
      <c r="C58" s="263">
        <v>43168</v>
      </c>
      <c r="D58" s="263">
        <v>18183725</v>
      </c>
      <c r="E58" s="290">
        <v>100</v>
      </c>
      <c r="F58" s="263">
        <v>3743343</v>
      </c>
      <c r="G58" s="290">
        <v>100</v>
      </c>
    </row>
    <row r="59" spans="2:7" ht="20.25" customHeight="1" hidden="1">
      <c r="B59" s="273" t="s">
        <v>402</v>
      </c>
      <c r="C59" s="263">
        <v>24867</v>
      </c>
      <c r="D59" s="263">
        <v>8418751</v>
      </c>
      <c r="E59" s="290">
        <v>46.3</v>
      </c>
      <c r="F59" s="263">
        <v>2038110</v>
      </c>
      <c r="G59" s="290">
        <v>54.4</v>
      </c>
    </row>
    <row r="60" spans="2:7" ht="20.25" customHeight="1" hidden="1">
      <c r="B60" s="130" t="s">
        <v>403</v>
      </c>
      <c r="C60" s="263">
        <v>17627</v>
      </c>
      <c r="D60" s="263">
        <v>4903168</v>
      </c>
      <c r="E60" s="290">
        <v>27</v>
      </c>
      <c r="F60" s="263">
        <v>1044329</v>
      </c>
      <c r="G60" s="290">
        <v>27.9</v>
      </c>
    </row>
    <row r="61" spans="2:7" ht="20.25" customHeight="1" hidden="1">
      <c r="B61" s="273" t="s">
        <v>408</v>
      </c>
      <c r="C61" s="249">
        <v>26</v>
      </c>
      <c r="D61" s="263">
        <v>1833158</v>
      </c>
      <c r="E61" s="291">
        <v>10.1</v>
      </c>
      <c r="F61" s="266">
        <v>204334</v>
      </c>
      <c r="G61" s="291">
        <v>5.5</v>
      </c>
    </row>
    <row r="62" spans="2:7" ht="20.25" customHeight="1" hidden="1">
      <c r="B62" s="273" t="s">
        <v>150</v>
      </c>
      <c r="C62" s="249">
        <v>35</v>
      </c>
      <c r="D62" s="263">
        <v>767538</v>
      </c>
      <c r="E62" s="291">
        <v>4.2</v>
      </c>
      <c r="F62" s="266">
        <v>80249</v>
      </c>
      <c r="G62" s="291">
        <v>2.1</v>
      </c>
    </row>
    <row r="63" spans="2:7" ht="20.25" customHeight="1" hidden="1">
      <c r="B63" s="273" t="s">
        <v>407</v>
      </c>
      <c r="C63" s="249">
        <v>194</v>
      </c>
      <c r="D63" s="263">
        <v>1324219</v>
      </c>
      <c r="E63" s="266"/>
      <c r="F63" s="266">
        <v>184153</v>
      </c>
      <c r="G63" s="266"/>
    </row>
    <row r="64" spans="2:7" ht="20.25" customHeight="1" hidden="1">
      <c r="B64" s="154" t="s">
        <v>453</v>
      </c>
      <c r="C64" s="249">
        <v>300</v>
      </c>
      <c r="D64" s="263">
        <v>69245</v>
      </c>
      <c r="E64" s="266"/>
      <c r="F64" s="266">
        <v>65909</v>
      </c>
      <c r="G64" s="266"/>
    </row>
    <row r="65" spans="2:7" ht="20.25" customHeight="1" hidden="1">
      <c r="B65" s="273" t="s">
        <v>406</v>
      </c>
      <c r="C65" s="249">
        <v>11</v>
      </c>
      <c r="D65" s="263">
        <v>630747</v>
      </c>
      <c r="E65" s="291">
        <v>12.4</v>
      </c>
      <c r="F65" s="266">
        <v>69989</v>
      </c>
      <c r="G65" s="291">
        <v>10.1</v>
      </c>
    </row>
    <row r="66" spans="2:12" ht="20.25" customHeight="1" hidden="1">
      <c r="B66" s="154" t="s">
        <v>454</v>
      </c>
      <c r="C66" s="249">
        <v>97</v>
      </c>
      <c r="D66" s="263">
        <v>34419</v>
      </c>
      <c r="F66" s="266">
        <v>25719</v>
      </c>
      <c r="J66" s="266"/>
      <c r="K66" s="266"/>
      <c r="L66" s="266"/>
    </row>
    <row r="67" spans="2:12" ht="20.25" customHeight="1" hidden="1">
      <c r="B67" s="273" t="s">
        <v>456</v>
      </c>
      <c r="C67" s="249">
        <v>11</v>
      </c>
      <c r="D67" s="263">
        <v>202480</v>
      </c>
      <c r="E67" s="273"/>
      <c r="F67" s="263">
        <v>30551</v>
      </c>
      <c r="G67" s="273"/>
      <c r="J67" s="266"/>
      <c r="K67" s="266"/>
      <c r="L67" s="266"/>
    </row>
    <row r="68" spans="2:12" ht="20.25" customHeight="1" hidden="1">
      <c r="B68" s="273"/>
      <c r="C68" s="249"/>
      <c r="D68" s="263"/>
      <c r="E68" s="273"/>
      <c r="F68" s="263"/>
      <c r="G68" s="273"/>
      <c r="J68" s="291"/>
      <c r="K68" s="266"/>
      <c r="L68" s="291"/>
    </row>
    <row r="69" spans="2:12" ht="20.25" customHeight="1" hidden="1">
      <c r="B69" s="273" t="s">
        <v>624</v>
      </c>
      <c r="C69" s="263">
        <v>42001</v>
      </c>
      <c r="D69" s="263">
        <v>15275924</v>
      </c>
      <c r="E69" s="290">
        <v>100</v>
      </c>
      <c r="F69" s="263">
        <v>3705450</v>
      </c>
      <c r="G69" s="290">
        <v>100</v>
      </c>
      <c r="J69" s="236"/>
      <c r="K69" s="266"/>
      <c r="L69" s="236"/>
    </row>
    <row r="70" spans="2:12" ht="20.25" customHeight="1" hidden="1">
      <c r="B70" s="273" t="s">
        <v>625</v>
      </c>
      <c r="C70" s="263">
        <v>24280</v>
      </c>
      <c r="D70" s="263">
        <v>7700832</v>
      </c>
      <c r="E70" s="290">
        <v>50.4</v>
      </c>
      <c r="F70" s="263">
        <v>2035702</v>
      </c>
      <c r="G70" s="290">
        <v>54.9</v>
      </c>
      <c r="J70" s="273"/>
      <c r="K70" s="263"/>
      <c r="L70" s="273"/>
    </row>
    <row r="71" spans="2:7" ht="20.25" customHeight="1" hidden="1">
      <c r="B71" s="130" t="s">
        <v>626</v>
      </c>
      <c r="C71" s="263">
        <v>17231</v>
      </c>
      <c r="D71" s="263">
        <v>5145440</v>
      </c>
      <c r="E71" s="290">
        <v>33.7</v>
      </c>
      <c r="F71" s="263">
        <v>1224329</v>
      </c>
      <c r="G71" s="290">
        <v>33</v>
      </c>
    </row>
    <row r="72" spans="2:7" ht="20.25" customHeight="1" hidden="1">
      <c r="B72" s="273" t="s">
        <v>627</v>
      </c>
      <c r="C72" s="249">
        <v>26</v>
      </c>
      <c r="D72" s="263">
        <v>1346158</v>
      </c>
      <c r="E72" s="291">
        <v>8.8</v>
      </c>
      <c r="F72" s="266">
        <v>207712</v>
      </c>
      <c r="G72" s="291">
        <v>5.6</v>
      </c>
    </row>
    <row r="73" spans="2:7" ht="20.25" customHeight="1" hidden="1">
      <c r="B73" s="273" t="s">
        <v>628</v>
      </c>
      <c r="C73" s="249">
        <v>8</v>
      </c>
      <c r="D73" s="263">
        <v>437088</v>
      </c>
      <c r="E73" s="291">
        <v>2.9</v>
      </c>
      <c r="F73" s="266">
        <v>87130</v>
      </c>
      <c r="G73" s="291">
        <v>2.4</v>
      </c>
    </row>
    <row r="74" spans="2:7" ht="20.25" customHeight="1" hidden="1">
      <c r="B74" s="273" t="s">
        <v>629</v>
      </c>
      <c r="C74" s="249">
        <v>164</v>
      </c>
      <c r="D74" s="263">
        <v>283776</v>
      </c>
      <c r="E74" s="266"/>
      <c r="F74" s="266">
        <v>56924</v>
      </c>
      <c r="G74" s="266"/>
    </row>
    <row r="75" spans="2:7" ht="20.25" customHeight="1" hidden="1">
      <c r="B75" s="154" t="s">
        <v>150</v>
      </c>
      <c r="C75" s="249">
        <v>59</v>
      </c>
      <c r="D75" s="263">
        <v>170030</v>
      </c>
      <c r="E75" s="266"/>
      <c r="F75" s="266">
        <v>30610</v>
      </c>
      <c r="G75" s="266"/>
    </row>
    <row r="76" spans="2:7" ht="20.25" customHeight="1" hidden="1">
      <c r="B76" s="154" t="s">
        <v>630</v>
      </c>
      <c r="C76" s="249">
        <v>120</v>
      </c>
      <c r="D76" s="263">
        <v>32803</v>
      </c>
      <c r="E76" s="266"/>
      <c r="F76" s="266">
        <v>25215</v>
      </c>
      <c r="G76" s="266"/>
    </row>
    <row r="77" spans="2:7" ht="20.25" customHeight="1" hidden="1">
      <c r="B77" s="273" t="s">
        <v>631</v>
      </c>
      <c r="C77" s="249">
        <v>5</v>
      </c>
      <c r="D77" s="263">
        <v>109037</v>
      </c>
      <c r="E77" s="291">
        <v>4.2</v>
      </c>
      <c r="F77" s="266">
        <v>17894</v>
      </c>
      <c r="G77" s="291">
        <v>4.1</v>
      </c>
    </row>
    <row r="78" spans="2:6" ht="20.25" customHeight="1" hidden="1">
      <c r="B78" s="154" t="s">
        <v>632</v>
      </c>
      <c r="C78" s="249">
        <v>2</v>
      </c>
      <c r="D78" s="263">
        <v>32172</v>
      </c>
      <c r="F78" s="266">
        <v>11337</v>
      </c>
    </row>
    <row r="79" spans="2:7" ht="20.25" customHeight="1" hidden="1">
      <c r="B79" s="273" t="s">
        <v>633</v>
      </c>
      <c r="C79" s="249">
        <v>106</v>
      </c>
      <c r="D79" s="263">
        <v>18588</v>
      </c>
      <c r="E79" s="273"/>
      <c r="F79" s="263">
        <v>8597</v>
      </c>
      <c r="G79" s="273"/>
    </row>
    <row r="80" spans="2:7" ht="20.25" customHeight="1" hidden="1">
      <c r="B80" s="273"/>
      <c r="C80" s="249"/>
      <c r="D80" s="263"/>
      <c r="E80" s="273"/>
      <c r="F80" s="263"/>
      <c r="G80" s="273"/>
    </row>
    <row r="81" spans="2:7" ht="20.25" customHeight="1" hidden="1">
      <c r="B81" s="273" t="s">
        <v>634</v>
      </c>
      <c r="C81" s="263">
        <v>41635</v>
      </c>
      <c r="D81" s="263">
        <v>15220230</v>
      </c>
      <c r="E81" s="292">
        <v>100</v>
      </c>
      <c r="F81" s="263">
        <v>2560695</v>
      </c>
      <c r="G81" s="292">
        <v>100</v>
      </c>
    </row>
    <row r="82" spans="2:7" ht="20.25" customHeight="1" hidden="1">
      <c r="B82" s="130" t="s">
        <v>648</v>
      </c>
      <c r="C82" s="263">
        <v>23135</v>
      </c>
      <c r="D82" s="263">
        <v>8369603</v>
      </c>
      <c r="E82" s="290">
        <v>55</v>
      </c>
      <c r="F82" s="263">
        <v>1435306</v>
      </c>
      <c r="G82" s="290">
        <v>56</v>
      </c>
    </row>
    <row r="83" spans="2:7" ht="20.25" customHeight="1" hidden="1">
      <c r="B83" s="130" t="s">
        <v>649</v>
      </c>
      <c r="C83" s="263">
        <v>17970</v>
      </c>
      <c r="D83" s="263">
        <v>5453460</v>
      </c>
      <c r="E83" s="290">
        <v>35.8</v>
      </c>
      <c r="F83" s="263">
        <v>979983</v>
      </c>
      <c r="G83" s="290">
        <v>38.3</v>
      </c>
    </row>
    <row r="84" spans="2:7" ht="20.25" customHeight="1" hidden="1">
      <c r="B84" s="273" t="s">
        <v>629</v>
      </c>
      <c r="C84" s="249">
        <v>237</v>
      </c>
      <c r="D84" s="263">
        <v>670692</v>
      </c>
      <c r="E84" s="291"/>
      <c r="F84" s="266">
        <v>57332</v>
      </c>
      <c r="G84" s="291"/>
    </row>
    <row r="85" spans="2:7" ht="20.25" customHeight="1" hidden="1">
      <c r="B85" s="273" t="s">
        <v>628</v>
      </c>
      <c r="C85" s="249">
        <v>7</v>
      </c>
      <c r="D85" s="263">
        <v>302302</v>
      </c>
      <c r="E85" s="291"/>
      <c r="F85" s="266">
        <v>24477</v>
      </c>
      <c r="G85" s="291"/>
    </row>
    <row r="86" spans="2:7" ht="20.25" customHeight="1" hidden="1">
      <c r="B86" s="273" t="s">
        <v>627</v>
      </c>
      <c r="C86" s="249">
        <v>5</v>
      </c>
      <c r="D86" s="263">
        <v>200734</v>
      </c>
      <c r="E86" s="266"/>
      <c r="F86" s="266">
        <v>17355</v>
      </c>
      <c r="G86" s="266"/>
    </row>
    <row r="87" spans="2:7" ht="20.25" customHeight="1" hidden="1">
      <c r="B87" s="154" t="s">
        <v>630</v>
      </c>
      <c r="C87" s="249">
        <v>85</v>
      </c>
      <c r="D87" s="263">
        <v>16387</v>
      </c>
      <c r="E87" s="291">
        <v>9.2</v>
      </c>
      <c r="F87" s="266">
        <v>11903</v>
      </c>
      <c r="G87" s="291">
        <v>5.7</v>
      </c>
    </row>
    <row r="88" spans="2:7" ht="20.25" customHeight="1" hidden="1">
      <c r="B88" s="154" t="s">
        <v>150</v>
      </c>
      <c r="C88" s="249">
        <v>26</v>
      </c>
      <c r="D88" s="263">
        <v>35087</v>
      </c>
      <c r="E88" s="291"/>
      <c r="F88" s="266">
        <v>8745</v>
      </c>
      <c r="G88" s="291"/>
    </row>
    <row r="89" spans="2:6" ht="20.25" customHeight="1" hidden="1">
      <c r="B89" s="273" t="s">
        <v>632</v>
      </c>
      <c r="C89" s="249">
        <v>2</v>
      </c>
      <c r="D89" s="263">
        <v>123920</v>
      </c>
      <c r="F89" s="266">
        <v>4915</v>
      </c>
    </row>
    <row r="90" spans="2:6" ht="20.25" customHeight="1" hidden="1">
      <c r="B90" s="154" t="s">
        <v>631</v>
      </c>
      <c r="C90" s="249">
        <v>1</v>
      </c>
      <c r="D90" s="263">
        <v>16705</v>
      </c>
      <c r="F90" s="266">
        <v>914</v>
      </c>
    </row>
    <row r="91" spans="2:7" ht="20.25" customHeight="1" hidden="1">
      <c r="B91" s="273" t="s">
        <v>633</v>
      </c>
      <c r="C91" s="249">
        <v>167</v>
      </c>
      <c r="D91" s="263">
        <v>31340</v>
      </c>
      <c r="E91" s="273"/>
      <c r="F91" s="263">
        <v>19765</v>
      </c>
      <c r="G91" s="273"/>
    </row>
    <row r="92" spans="2:7" ht="20.25" customHeight="1" hidden="1">
      <c r="B92" s="273"/>
      <c r="C92" s="249"/>
      <c r="D92" s="263"/>
      <c r="E92" s="273"/>
      <c r="F92" s="263"/>
      <c r="G92" s="273"/>
    </row>
    <row r="93" spans="1:7" ht="20.25" customHeight="1" hidden="1">
      <c r="A93" s="444" t="s">
        <v>676</v>
      </c>
      <c r="B93" s="444"/>
      <c r="C93" s="197">
        <f>SUM(C94:C103)</f>
        <v>39532</v>
      </c>
      <c r="D93" s="197">
        <f>SUM(D94:D103)</f>
        <v>15894958</v>
      </c>
      <c r="E93" s="197">
        <f>SUM(E94:E103)</f>
        <v>100</v>
      </c>
      <c r="F93" s="197">
        <f>SUM(F94:F103)</f>
        <v>2879360</v>
      </c>
      <c r="G93" s="197">
        <f>SUM(G94:G103)</f>
        <v>100</v>
      </c>
    </row>
    <row r="94" spans="1:7" ht="20.25" customHeight="1" hidden="1">
      <c r="A94" s="438" t="s">
        <v>674</v>
      </c>
      <c r="B94" s="438"/>
      <c r="C94" s="198">
        <v>21955</v>
      </c>
      <c r="D94" s="198">
        <v>10559553</v>
      </c>
      <c r="E94" s="293">
        <f>D94/D93*100</f>
        <v>66</v>
      </c>
      <c r="F94" s="198">
        <v>1856799</v>
      </c>
      <c r="G94" s="293">
        <f>F94/F93*100</f>
        <v>64</v>
      </c>
    </row>
    <row r="95" spans="1:7" ht="20.25" customHeight="1" hidden="1">
      <c r="A95" s="438" t="s">
        <v>675</v>
      </c>
      <c r="B95" s="438"/>
      <c r="C95" s="198">
        <v>17171</v>
      </c>
      <c r="D95" s="198">
        <v>4335014</v>
      </c>
      <c r="E95" s="293">
        <f>D95/D93*100</f>
        <v>27</v>
      </c>
      <c r="F95" s="198">
        <v>887645</v>
      </c>
      <c r="G95" s="293">
        <f>F95/F93*100</f>
        <v>31</v>
      </c>
    </row>
    <row r="96" spans="1:7" ht="20.25" customHeight="1" hidden="1">
      <c r="A96" s="439" t="s">
        <v>666</v>
      </c>
      <c r="B96" s="320" t="s">
        <v>665</v>
      </c>
      <c r="C96" s="199">
        <v>189</v>
      </c>
      <c r="D96" s="199">
        <v>217939</v>
      </c>
      <c r="E96" s="294"/>
      <c r="F96" s="199">
        <v>39409</v>
      </c>
      <c r="G96" s="294"/>
    </row>
    <row r="97" spans="1:7" ht="20.25" customHeight="1" hidden="1">
      <c r="A97" s="440"/>
      <c r="B97" s="321" t="s">
        <v>673</v>
      </c>
      <c r="C97" s="200">
        <v>9</v>
      </c>
      <c r="D97" s="200">
        <v>251012</v>
      </c>
      <c r="E97" s="214"/>
      <c r="F97" s="200">
        <v>36991</v>
      </c>
      <c r="G97" s="214"/>
    </row>
    <row r="98" spans="1:7" ht="20.25" customHeight="1" hidden="1">
      <c r="A98" s="440"/>
      <c r="B98" s="321" t="s">
        <v>667</v>
      </c>
      <c r="C98" s="200">
        <v>5</v>
      </c>
      <c r="D98" s="200">
        <v>260743</v>
      </c>
      <c r="E98" s="214"/>
      <c r="F98" s="200">
        <v>20898</v>
      </c>
      <c r="G98" s="214"/>
    </row>
    <row r="99" spans="1:7" ht="20.25" customHeight="1" hidden="1">
      <c r="A99" s="440"/>
      <c r="B99" s="321" t="s">
        <v>668</v>
      </c>
      <c r="C99" s="200">
        <v>7</v>
      </c>
      <c r="D99" s="200">
        <v>167358</v>
      </c>
      <c r="E99" s="214">
        <v>7</v>
      </c>
      <c r="F99" s="200">
        <v>11998</v>
      </c>
      <c r="G99" s="214">
        <v>5</v>
      </c>
    </row>
    <row r="100" spans="1:7" ht="20.25" customHeight="1" hidden="1">
      <c r="A100" s="440"/>
      <c r="B100" s="321" t="s">
        <v>669</v>
      </c>
      <c r="C100" s="200">
        <v>27</v>
      </c>
      <c r="D100" s="200">
        <v>25502</v>
      </c>
      <c r="E100" s="214"/>
      <c r="F100" s="200">
        <v>6584</v>
      </c>
      <c r="G100" s="214"/>
    </row>
    <row r="101" spans="1:7" ht="20.25" customHeight="1" hidden="1">
      <c r="A101" s="440"/>
      <c r="B101" s="321" t="s">
        <v>670</v>
      </c>
      <c r="C101" s="200">
        <v>88</v>
      </c>
      <c r="D101" s="200">
        <v>11927</v>
      </c>
      <c r="E101" s="214"/>
      <c r="F101" s="200">
        <v>4476</v>
      </c>
      <c r="G101" s="214"/>
    </row>
    <row r="102" spans="1:7" ht="20.25" customHeight="1" hidden="1">
      <c r="A102" s="440"/>
      <c r="B102" s="321" t="s">
        <v>671</v>
      </c>
      <c r="C102" s="200">
        <v>2</v>
      </c>
      <c r="D102" s="200">
        <v>47424</v>
      </c>
      <c r="E102" s="214"/>
      <c r="F102" s="200">
        <v>2145</v>
      </c>
      <c r="G102" s="214"/>
    </row>
    <row r="103" spans="1:7" ht="20.25" customHeight="1" hidden="1">
      <c r="A103" s="441"/>
      <c r="B103" s="322" t="s">
        <v>672</v>
      </c>
      <c r="C103" s="201">
        <v>79</v>
      </c>
      <c r="D103" s="201">
        <v>18486</v>
      </c>
      <c r="E103" s="297"/>
      <c r="F103" s="201">
        <v>12415</v>
      </c>
      <c r="G103" s="297"/>
    </row>
    <row r="104" spans="2:7" ht="20.25" customHeight="1" hidden="1">
      <c r="B104" s="273"/>
      <c r="C104" s="200"/>
      <c r="D104" s="200"/>
      <c r="E104" s="200"/>
      <c r="F104" s="200"/>
      <c r="G104" s="200"/>
    </row>
    <row r="105" spans="1:7" ht="20.25" customHeight="1" hidden="1">
      <c r="A105" s="452" t="s">
        <v>677</v>
      </c>
      <c r="B105" s="452"/>
      <c r="C105" s="298">
        <v>36036</v>
      </c>
      <c r="D105" s="298">
        <v>17961692</v>
      </c>
      <c r="E105" s="298">
        <f>SUM(E106:E115)</f>
        <v>100</v>
      </c>
      <c r="F105" s="298">
        <v>2939568</v>
      </c>
      <c r="G105" s="298">
        <f>SUM(G106:G115)</f>
        <v>100</v>
      </c>
    </row>
    <row r="106" spans="1:7" ht="20.25" customHeight="1" hidden="1">
      <c r="A106" s="438" t="s">
        <v>674</v>
      </c>
      <c r="B106" s="438"/>
      <c r="C106" s="299">
        <v>19442</v>
      </c>
      <c r="D106" s="299">
        <v>10612896</v>
      </c>
      <c r="E106" s="299">
        <f>D106/D105*100</f>
        <v>59</v>
      </c>
      <c r="F106" s="299">
        <v>1837432</v>
      </c>
      <c r="G106" s="299">
        <f>F106/F105*100</f>
        <v>63</v>
      </c>
    </row>
    <row r="107" spans="1:7" ht="20.25" customHeight="1" hidden="1">
      <c r="A107" s="438" t="s">
        <v>675</v>
      </c>
      <c r="B107" s="438"/>
      <c r="C107" s="299">
        <v>16190</v>
      </c>
      <c r="D107" s="299">
        <v>5150584</v>
      </c>
      <c r="E107" s="299">
        <f>D107/D105*100</f>
        <v>29</v>
      </c>
      <c r="F107" s="299">
        <v>910892</v>
      </c>
      <c r="G107" s="299">
        <f>F107/F105*100</f>
        <v>31</v>
      </c>
    </row>
    <row r="108" spans="1:7" ht="20.25" customHeight="1" hidden="1">
      <c r="A108" s="439" t="s">
        <v>666</v>
      </c>
      <c r="B108" s="320" t="s">
        <v>667</v>
      </c>
      <c r="C108" s="300">
        <v>16</v>
      </c>
      <c r="D108" s="300">
        <v>665854</v>
      </c>
      <c r="E108" s="300"/>
      <c r="F108" s="300">
        <v>60107</v>
      </c>
      <c r="G108" s="300"/>
    </row>
    <row r="109" spans="1:7" ht="20.25" customHeight="1" hidden="1">
      <c r="A109" s="440"/>
      <c r="B109" s="321" t="s">
        <v>673</v>
      </c>
      <c r="C109" s="301">
        <v>13</v>
      </c>
      <c r="D109" s="301">
        <v>524744</v>
      </c>
      <c r="E109" s="301"/>
      <c r="F109" s="301">
        <v>36642</v>
      </c>
      <c r="G109" s="301"/>
    </row>
    <row r="110" spans="1:7" ht="20.25" customHeight="1" hidden="1">
      <c r="A110" s="440"/>
      <c r="B110" s="321" t="s">
        <v>678</v>
      </c>
      <c r="C110" s="301">
        <v>184</v>
      </c>
      <c r="D110" s="301">
        <v>365510</v>
      </c>
      <c r="E110" s="301"/>
      <c r="F110" s="301">
        <v>34645</v>
      </c>
      <c r="G110" s="301"/>
    </row>
    <row r="111" spans="1:7" ht="20.25" customHeight="1" hidden="1">
      <c r="A111" s="440"/>
      <c r="B111" s="321" t="s">
        <v>668</v>
      </c>
      <c r="C111" s="301">
        <v>20</v>
      </c>
      <c r="D111" s="301">
        <v>481364</v>
      </c>
      <c r="E111" s="301">
        <v>12</v>
      </c>
      <c r="F111" s="301">
        <v>31450</v>
      </c>
      <c r="G111" s="301">
        <v>6</v>
      </c>
    </row>
    <row r="112" spans="1:7" ht="20.25" customHeight="1" hidden="1">
      <c r="A112" s="440"/>
      <c r="B112" s="321" t="s">
        <v>669</v>
      </c>
      <c r="C112" s="301">
        <v>31</v>
      </c>
      <c r="D112" s="301">
        <v>106372</v>
      </c>
      <c r="E112" s="301"/>
      <c r="F112" s="301">
        <v>12553</v>
      </c>
      <c r="G112" s="301"/>
    </row>
    <row r="113" spans="1:7" ht="20.25" customHeight="1" hidden="1">
      <c r="A113" s="440"/>
      <c r="B113" s="321" t="s">
        <v>670</v>
      </c>
      <c r="C113" s="301">
        <v>91</v>
      </c>
      <c r="D113" s="301">
        <v>20003</v>
      </c>
      <c r="E113" s="301"/>
      <c r="F113" s="301">
        <v>5784</v>
      </c>
      <c r="G113" s="301"/>
    </row>
    <row r="114" spans="1:7" ht="20.25" customHeight="1" hidden="1">
      <c r="A114" s="440"/>
      <c r="B114" s="321" t="s">
        <v>679</v>
      </c>
      <c r="C114" s="301">
        <v>15</v>
      </c>
      <c r="D114" s="301">
        <v>14594</v>
      </c>
      <c r="E114" s="301"/>
      <c r="F114" s="301">
        <v>2139</v>
      </c>
      <c r="G114" s="301"/>
    </row>
    <row r="115" spans="1:7" ht="20.25" customHeight="1" hidden="1">
      <c r="A115" s="440"/>
      <c r="B115" s="321" t="s">
        <v>672</v>
      </c>
      <c r="C115" s="301">
        <v>34</v>
      </c>
      <c r="D115" s="301">
        <v>19771</v>
      </c>
      <c r="E115" s="301"/>
      <c r="F115" s="301">
        <v>7924</v>
      </c>
      <c r="G115" s="301"/>
    </row>
    <row r="116" spans="1:7" ht="20.25" customHeight="1">
      <c r="A116" s="295"/>
      <c r="B116" s="302"/>
      <c r="C116" s="301"/>
      <c r="D116" s="301"/>
      <c r="E116" s="301"/>
      <c r="F116" s="301"/>
      <c r="G116" s="301"/>
    </row>
    <row r="117" spans="1:7" ht="20.25" customHeight="1">
      <c r="A117" s="453" t="s">
        <v>684</v>
      </c>
      <c r="B117" s="454"/>
      <c r="C117" s="303">
        <f>SUM(C118:C127)</f>
        <v>35324</v>
      </c>
      <c r="D117" s="303">
        <f>SUM(D118:D127)</f>
        <v>18771396</v>
      </c>
      <c r="E117" s="303">
        <f>SUM(E118:E127)</f>
        <v>100</v>
      </c>
      <c r="F117" s="303">
        <f>SUM(F118:F127)</f>
        <v>3227993</v>
      </c>
      <c r="G117" s="303">
        <f>SUM(G118:G127)</f>
        <v>100</v>
      </c>
    </row>
    <row r="118" spans="1:7" ht="20.25" customHeight="1">
      <c r="A118" s="438" t="s">
        <v>674</v>
      </c>
      <c r="B118" s="447"/>
      <c r="C118" s="304">
        <v>19126</v>
      </c>
      <c r="D118" s="299">
        <v>11771105</v>
      </c>
      <c r="E118" s="299">
        <v>63</v>
      </c>
      <c r="F118" s="299">
        <v>2145840</v>
      </c>
      <c r="G118" s="299">
        <v>66</v>
      </c>
    </row>
    <row r="119" spans="1:7" ht="20.25" customHeight="1">
      <c r="A119" s="438" t="s">
        <v>675</v>
      </c>
      <c r="B119" s="447"/>
      <c r="C119" s="299">
        <v>16039</v>
      </c>
      <c r="D119" s="299">
        <v>5720923</v>
      </c>
      <c r="E119" s="299">
        <v>30</v>
      </c>
      <c r="F119" s="299">
        <v>993382</v>
      </c>
      <c r="G119" s="299">
        <v>31</v>
      </c>
    </row>
    <row r="120" spans="1:7" ht="20.25" customHeight="1">
      <c r="A120" s="440" t="s">
        <v>666</v>
      </c>
      <c r="B120" s="296" t="s">
        <v>667</v>
      </c>
      <c r="C120" s="301">
        <v>10</v>
      </c>
      <c r="D120" s="301">
        <v>507759</v>
      </c>
      <c r="E120" s="301"/>
      <c r="F120" s="301">
        <v>34367</v>
      </c>
      <c r="G120" s="301"/>
    </row>
    <row r="121" spans="1:7" ht="20.25" customHeight="1">
      <c r="A121" s="440"/>
      <c r="B121" s="296" t="s">
        <v>673</v>
      </c>
      <c r="C121" s="305" t="s">
        <v>548</v>
      </c>
      <c r="D121" s="305" t="s">
        <v>548</v>
      </c>
      <c r="E121" s="301"/>
      <c r="F121" s="305" t="s">
        <v>548</v>
      </c>
      <c r="G121" s="301"/>
    </row>
    <row r="122" spans="1:7" ht="20.25" customHeight="1">
      <c r="A122" s="440"/>
      <c r="B122" s="296" t="s">
        <v>678</v>
      </c>
      <c r="C122" s="301">
        <v>65</v>
      </c>
      <c r="D122" s="301">
        <v>229829</v>
      </c>
      <c r="E122" s="301"/>
      <c r="F122" s="301">
        <v>13617</v>
      </c>
      <c r="G122" s="301"/>
    </row>
    <row r="123" spans="1:7" ht="20.25" customHeight="1">
      <c r="A123" s="440"/>
      <c r="B123" s="296" t="s">
        <v>668</v>
      </c>
      <c r="C123" s="305" t="s">
        <v>548</v>
      </c>
      <c r="D123" s="305" t="s">
        <v>548</v>
      </c>
      <c r="E123" s="301">
        <v>7</v>
      </c>
      <c r="F123" s="305" t="s">
        <v>548</v>
      </c>
      <c r="G123" s="301">
        <v>3</v>
      </c>
    </row>
    <row r="124" spans="1:7" ht="20.25" customHeight="1">
      <c r="A124" s="440"/>
      <c r="B124" s="296" t="s">
        <v>669</v>
      </c>
      <c r="C124" s="301">
        <v>40</v>
      </c>
      <c r="D124" s="301">
        <v>371584</v>
      </c>
      <c r="E124" s="301"/>
      <c r="F124" s="301">
        <v>26112</v>
      </c>
      <c r="G124" s="301"/>
    </row>
    <row r="125" spans="1:7" ht="20.25" customHeight="1">
      <c r="A125" s="440"/>
      <c r="B125" s="296" t="s">
        <v>670</v>
      </c>
      <c r="C125" s="305" t="s">
        <v>548</v>
      </c>
      <c r="D125" s="305" t="s">
        <v>548</v>
      </c>
      <c r="E125" s="301"/>
      <c r="F125" s="305" t="s">
        <v>548</v>
      </c>
      <c r="G125" s="301"/>
    </row>
    <row r="126" spans="1:7" ht="20.25" customHeight="1">
      <c r="A126" s="440"/>
      <c r="B126" s="296" t="s">
        <v>679</v>
      </c>
      <c r="C126" s="301">
        <v>37</v>
      </c>
      <c r="D126" s="301">
        <v>117805</v>
      </c>
      <c r="E126" s="301"/>
      <c r="F126" s="301">
        <v>10919</v>
      </c>
      <c r="G126" s="301"/>
    </row>
    <row r="127" spans="1:7" ht="20.25" customHeight="1">
      <c r="A127" s="440"/>
      <c r="B127" s="296" t="s">
        <v>672</v>
      </c>
      <c r="C127" s="301">
        <v>7</v>
      </c>
      <c r="D127" s="301">
        <v>52391</v>
      </c>
      <c r="E127" s="301"/>
      <c r="F127" s="301">
        <v>3756</v>
      </c>
      <c r="G127" s="301"/>
    </row>
    <row r="128" spans="1:7" ht="20.25" customHeight="1">
      <c r="A128" s="295"/>
      <c r="B128" s="302"/>
      <c r="C128" s="301"/>
      <c r="D128" s="301"/>
      <c r="E128" s="301"/>
      <c r="F128" s="301"/>
      <c r="G128" s="301"/>
    </row>
    <row r="129" spans="1:7" ht="20.25" customHeight="1">
      <c r="A129" s="453" t="s">
        <v>720</v>
      </c>
      <c r="B129" s="454"/>
      <c r="C129" s="303">
        <f>SUM(C130:C139)</f>
        <v>35987</v>
      </c>
      <c r="D129" s="303">
        <f>SUM(D130:D139)</f>
        <v>20439014</v>
      </c>
      <c r="E129" s="303">
        <f>SUM(E130:E139)</f>
        <v>100</v>
      </c>
      <c r="F129" s="303">
        <f>SUM(F130:F139)</f>
        <v>3415239</v>
      </c>
      <c r="G129" s="303">
        <f>SUM(G130:G139)</f>
        <v>100</v>
      </c>
    </row>
    <row r="130" spans="1:7" ht="20.25" customHeight="1">
      <c r="A130" s="438" t="s">
        <v>674</v>
      </c>
      <c r="B130" s="447"/>
      <c r="C130" s="304">
        <v>18844</v>
      </c>
      <c r="D130" s="299">
        <v>11961153</v>
      </c>
      <c r="E130" s="299">
        <v>59</v>
      </c>
      <c r="F130" s="299">
        <v>2211032</v>
      </c>
      <c r="G130" s="299">
        <v>65</v>
      </c>
    </row>
    <row r="131" spans="1:7" ht="20.25" customHeight="1">
      <c r="A131" s="438" t="s">
        <v>675</v>
      </c>
      <c r="B131" s="447"/>
      <c r="C131" s="299">
        <v>16903</v>
      </c>
      <c r="D131" s="299">
        <v>6519953</v>
      </c>
      <c r="E131" s="299">
        <v>32</v>
      </c>
      <c r="F131" s="299">
        <v>1047025</v>
      </c>
      <c r="G131" s="299">
        <v>31</v>
      </c>
    </row>
    <row r="132" spans="1:7" ht="20.25" customHeight="1">
      <c r="A132" s="440" t="s">
        <v>666</v>
      </c>
      <c r="B132" s="296" t="s">
        <v>667</v>
      </c>
      <c r="C132" s="301">
        <v>10</v>
      </c>
      <c r="D132" s="301">
        <v>657171</v>
      </c>
      <c r="E132" s="301"/>
      <c r="F132" s="301">
        <v>57409</v>
      </c>
      <c r="G132" s="301"/>
    </row>
    <row r="133" spans="1:7" ht="20.25" customHeight="1">
      <c r="A133" s="440"/>
      <c r="B133" s="296" t="s">
        <v>673</v>
      </c>
      <c r="C133" s="305">
        <v>2</v>
      </c>
      <c r="D133" s="305">
        <v>141805</v>
      </c>
      <c r="E133" s="301"/>
      <c r="F133" s="305">
        <v>5294</v>
      </c>
      <c r="G133" s="301"/>
    </row>
    <row r="134" spans="1:7" ht="20.25" customHeight="1">
      <c r="A134" s="440"/>
      <c r="B134" s="296" t="s">
        <v>678</v>
      </c>
      <c r="C134" s="301">
        <v>83</v>
      </c>
      <c r="D134" s="301">
        <v>562032</v>
      </c>
      <c r="E134" s="301"/>
      <c r="F134" s="301">
        <v>27584</v>
      </c>
      <c r="G134" s="301"/>
    </row>
    <row r="135" spans="1:7" ht="20.25" customHeight="1">
      <c r="A135" s="440"/>
      <c r="B135" s="296" t="s">
        <v>668</v>
      </c>
      <c r="C135" s="305" t="s">
        <v>721</v>
      </c>
      <c r="D135" s="305"/>
      <c r="E135" s="301">
        <v>9</v>
      </c>
      <c r="F135" s="305" t="s">
        <v>548</v>
      </c>
      <c r="G135" s="301">
        <v>4</v>
      </c>
    </row>
    <row r="136" spans="1:7" ht="20.25" customHeight="1">
      <c r="A136" s="440"/>
      <c r="B136" s="296" t="s">
        <v>669</v>
      </c>
      <c r="C136" s="301">
        <v>31</v>
      </c>
      <c r="D136" s="301">
        <v>273532</v>
      </c>
      <c r="E136" s="301"/>
      <c r="F136" s="301">
        <v>19426</v>
      </c>
      <c r="G136" s="301"/>
    </row>
    <row r="137" spans="1:7" ht="20.25" customHeight="1">
      <c r="A137" s="440"/>
      <c r="B137" s="296" t="s">
        <v>670</v>
      </c>
      <c r="C137" s="305" t="s">
        <v>721</v>
      </c>
      <c r="D137" s="305"/>
      <c r="E137" s="301"/>
      <c r="F137" s="305" t="s">
        <v>548</v>
      </c>
      <c r="G137" s="301"/>
    </row>
    <row r="138" spans="1:7" ht="20.25" customHeight="1">
      <c r="A138" s="440"/>
      <c r="B138" s="296" t="s">
        <v>679</v>
      </c>
      <c r="C138" s="301">
        <v>96</v>
      </c>
      <c r="D138" s="301">
        <v>98541</v>
      </c>
      <c r="E138" s="301"/>
      <c r="F138" s="301">
        <v>32719</v>
      </c>
      <c r="G138" s="301"/>
    </row>
    <row r="139" spans="1:7" ht="20.25" customHeight="1">
      <c r="A139" s="440"/>
      <c r="B139" s="296" t="s">
        <v>672</v>
      </c>
      <c r="C139" s="301">
        <v>18</v>
      </c>
      <c r="D139" s="301">
        <v>224827</v>
      </c>
      <c r="E139" s="301"/>
      <c r="F139" s="301">
        <v>14750</v>
      </c>
      <c r="G139" s="301"/>
    </row>
    <row r="140" spans="1:7" ht="20.25" customHeight="1">
      <c r="A140" s="306"/>
      <c r="B140" s="307"/>
      <c r="C140" s="308"/>
      <c r="D140" s="308"/>
      <c r="E140" s="308"/>
      <c r="F140" s="308"/>
      <c r="G140" s="308"/>
    </row>
    <row r="141" ht="20.25" customHeight="1">
      <c r="B141" s="272" t="s">
        <v>635</v>
      </c>
    </row>
  </sheetData>
  <mergeCells count="21">
    <mergeCell ref="A129:B129"/>
    <mergeCell ref="A130:B130"/>
    <mergeCell ref="A131:B131"/>
    <mergeCell ref="A132:A139"/>
    <mergeCell ref="A118:B118"/>
    <mergeCell ref="A119:B119"/>
    <mergeCell ref="A120:A127"/>
    <mergeCell ref="A3:B3"/>
    <mergeCell ref="A4:B4"/>
    <mergeCell ref="A105:B105"/>
    <mergeCell ref="A117:B117"/>
    <mergeCell ref="A108:A115"/>
    <mergeCell ref="A1:D1"/>
    <mergeCell ref="A106:B106"/>
    <mergeCell ref="A107:B107"/>
    <mergeCell ref="A96:A103"/>
    <mergeCell ref="A5:B5"/>
    <mergeCell ref="A94:B94"/>
    <mergeCell ref="A95:B95"/>
    <mergeCell ref="A93:B93"/>
    <mergeCell ref="C3:C4"/>
  </mergeCells>
  <printOptions/>
  <pageMargins left="0.5905511811023623" right="0.5905511811023623" top="0.7874015748031497" bottom="0.984251968503937" header="0.3937007874015748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1">
      <selection activeCell="H25" sqref="H25"/>
    </sheetView>
  </sheetViews>
  <sheetFormatPr defaultColWidth="9.875" defaultRowHeight="15" customHeight="1"/>
  <cols>
    <col min="1" max="1" width="8.875" style="152" customWidth="1"/>
    <col min="2" max="2" width="9.75390625" style="152" customWidth="1"/>
    <col min="3" max="3" width="7.625" style="152" customWidth="1"/>
    <col min="4" max="7" width="8.75390625" style="152" customWidth="1"/>
    <col min="8" max="8" width="10.75390625" style="152" customWidth="1"/>
    <col min="9" max="9" width="8.75390625" style="152" customWidth="1"/>
    <col min="10" max="10" width="8.75390625" style="153" customWidth="1"/>
    <col min="11" max="11" width="10.75390625" style="153" customWidth="1"/>
    <col min="12" max="16384" width="12.625" style="153" customWidth="1"/>
  </cols>
  <sheetData>
    <row r="1" spans="1:3" ht="15" customHeight="1">
      <c r="A1" s="468" t="s">
        <v>563</v>
      </c>
      <c r="B1" s="468"/>
      <c r="C1" s="468"/>
    </row>
    <row r="2" spans="1:11" ht="15" customHeight="1">
      <c r="A2" s="154" t="s">
        <v>410</v>
      </c>
      <c r="B2" s="154"/>
      <c r="K2" s="155" t="s">
        <v>411</v>
      </c>
    </row>
    <row r="3" spans="1:11" ht="18" customHeight="1">
      <c r="A3" s="449" t="s">
        <v>445</v>
      </c>
      <c r="B3" s="434" t="s">
        <v>161</v>
      </c>
      <c r="C3" s="466"/>
      <c r="D3" s="466"/>
      <c r="E3" s="466"/>
      <c r="F3" s="466"/>
      <c r="G3" s="437"/>
      <c r="H3" s="434" t="s">
        <v>160</v>
      </c>
      <c r="I3" s="466"/>
      <c r="J3" s="466"/>
      <c r="K3" s="466"/>
    </row>
    <row r="4" spans="1:11" ht="18" customHeight="1">
      <c r="A4" s="451"/>
      <c r="B4" s="157" t="s">
        <v>159</v>
      </c>
      <c r="C4" s="157" t="s">
        <v>158</v>
      </c>
      <c r="D4" s="157" t="s">
        <v>157</v>
      </c>
      <c r="E4" s="157" t="s">
        <v>156</v>
      </c>
      <c r="F4" s="157" t="s">
        <v>155</v>
      </c>
      <c r="G4" s="157" t="s">
        <v>457</v>
      </c>
      <c r="H4" s="157" t="s">
        <v>452</v>
      </c>
      <c r="I4" s="157" t="s">
        <v>154</v>
      </c>
      <c r="J4" s="157" t="s">
        <v>82</v>
      </c>
      <c r="K4" s="172" t="s">
        <v>457</v>
      </c>
    </row>
    <row r="5" spans="1:11" ht="18" customHeight="1">
      <c r="A5" s="158"/>
      <c r="B5" s="159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8" customHeight="1" hidden="1">
      <c r="A6" s="160" t="s">
        <v>585</v>
      </c>
      <c r="B6" s="161">
        <v>12849</v>
      </c>
      <c r="C6" s="162">
        <v>175</v>
      </c>
      <c r="D6" s="163">
        <v>9329</v>
      </c>
      <c r="E6" s="163">
        <v>15596</v>
      </c>
      <c r="F6" s="163">
        <v>5732</v>
      </c>
      <c r="G6" s="163"/>
      <c r="H6" s="163">
        <v>2476605</v>
      </c>
      <c r="I6" s="162">
        <v>675</v>
      </c>
      <c r="J6" s="163">
        <v>1418</v>
      </c>
      <c r="K6" s="163"/>
    </row>
    <row r="7" spans="1:11" ht="18.75" customHeight="1" hidden="1">
      <c r="A7" s="164" t="s">
        <v>586</v>
      </c>
      <c r="B7" s="165">
        <v>10372</v>
      </c>
      <c r="C7" s="166">
        <v>10</v>
      </c>
      <c r="D7" s="167">
        <v>17158</v>
      </c>
      <c r="E7" s="167">
        <v>15442</v>
      </c>
      <c r="F7" s="167">
        <v>3609</v>
      </c>
      <c r="G7" s="167">
        <f>SUM(B7:F7)</f>
        <v>46591</v>
      </c>
      <c r="H7" s="167">
        <v>1653760</v>
      </c>
      <c r="I7" s="166">
        <v>710</v>
      </c>
      <c r="J7" s="167">
        <v>1481</v>
      </c>
      <c r="K7" s="167">
        <f>SUM(H7:J7)</f>
        <v>1655951</v>
      </c>
    </row>
    <row r="8" spans="1:11" ht="18" customHeight="1" hidden="1">
      <c r="A8" s="164" t="s">
        <v>603</v>
      </c>
      <c r="B8" s="165">
        <v>11922</v>
      </c>
      <c r="C8" s="168" t="s">
        <v>587</v>
      </c>
      <c r="D8" s="167">
        <v>25399</v>
      </c>
      <c r="E8" s="167">
        <v>24619</v>
      </c>
      <c r="F8" s="167">
        <v>5915</v>
      </c>
      <c r="G8" s="167">
        <f aca="true" t="shared" si="0" ref="G8:G16">SUM(B8:F8)</f>
        <v>67855</v>
      </c>
      <c r="H8" s="167">
        <v>2246026</v>
      </c>
      <c r="I8" s="167">
        <v>2865</v>
      </c>
      <c r="J8" s="167">
        <v>3105</v>
      </c>
      <c r="K8" s="167">
        <f aca="true" t="shared" si="1" ref="K8:K19">SUM(H8:J8)</f>
        <v>2251996</v>
      </c>
    </row>
    <row r="9" spans="1:11" ht="18" customHeight="1" hidden="1">
      <c r="A9" s="164">
        <v>5</v>
      </c>
      <c r="B9" s="165">
        <v>25741</v>
      </c>
      <c r="C9" s="166">
        <v>171</v>
      </c>
      <c r="D9" s="167">
        <v>28848</v>
      </c>
      <c r="E9" s="167">
        <v>46001</v>
      </c>
      <c r="F9" s="167">
        <v>11507</v>
      </c>
      <c r="G9" s="167">
        <f t="shared" si="0"/>
        <v>112268</v>
      </c>
      <c r="H9" s="167">
        <v>2546203</v>
      </c>
      <c r="I9" s="167">
        <v>1860</v>
      </c>
      <c r="J9" s="167">
        <v>2299</v>
      </c>
      <c r="K9" s="167">
        <f t="shared" si="1"/>
        <v>2550362</v>
      </c>
    </row>
    <row r="10" spans="1:11" ht="18" customHeight="1" hidden="1">
      <c r="A10" s="164" t="s">
        <v>650</v>
      </c>
      <c r="B10" s="165">
        <v>11534</v>
      </c>
      <c r="C10" s="168" t="s">
        <v>587</v>
      </c>
      <c r="D10" s="167">
        <v>15452</v>
      </c>
      <c r="E10" s="167">
        <v>50885</v>
      </c>
      <c r="F10" s="167">
        <v>11007</v>
      </c>
      <c r="G10" s="167">
        <f t="shared" si="0"/>
        <v>88878</v>
      </c>
      <c r="H10" s="167">
        <v>825398</v>
      </c>
      <c r="I10" s="167">
        <v>5499</v>
      </c>
      <c r="J10" s="167">
        <v>9151</v>
      </c>
      <c r="K10" s="167">
        <f t="shared" si="1"/>
        <v>840048</v>
      </c>
    </row>
    <row r="11" spans="1:11" ht="18" customHeight="1" hidden="1">
      <c r="A11" s="164" t="s">
        <v>661</v>
      </c>
      <c r="B11" s="194">
        <v>27139</v>
      </c>
      <c r="C11" s="195" t="s">
        <v>587</v>
      </c>
      <c r="D11" s="196">
        <v>12090</v>
      </c>
      <c r="E11" s="196">
        <v>63039</v>
      </c>
      <c r="F11" s="196">
        <v>11605</v>
      </c>
      <c r="G11" s="196">
        <f t="shared" si="0"/>
        <v>113873</v>
      </c>
      <c r="H11" s="196">
        <v>2233753</v>
      </c>
      <c r="I11" s="196">
        <v>308</v>
      </c>
      <c r="J11" s="196">
        <v>13047</v>
      </c>
      <c r="K11" s="196">
        <f t="shared" si="1"/>
        <v>2247108</v>
      </c>
    </row>
    <row r="12" spans="1:11" ht="18" customHeight="1" hidden="1">
      <c r="A12" s="164" t="s">
        <v>685</v>
      </c>
      <c r="B12" s="194">
        <v>40000</v>
      </c>
      <c r="C12" s="195" t="s">
        <v>587</v>
      </c>
      <c r="D12" s="196">
        <v>26398</v>
      </c>
      <c r="E12" s="196">
        <v>112501</v>
      </c>
      <c r="F12" s="196">
        <v>25840</v>
      </c>
      <c r="G12" s="196">
        <f t="shared" si="0"/>
        <v>204739</v>
      </c>
      <c r="H12" s="196">
        <v>3495317</v>
      </c>
      <c r="I12" s="196">
        <v>72961</v>
      </c>
      <c r="J12" s="196">
        <v>10058</v>
      </c>
      <c r="K12" s="196">
        <f t="shared" si="1"/>
        <v>3578336</v>
      </c>
    </row>
    <row r="13" spans="1:11" ht="18" customHeight="1">
      <c r="A13" s="164" t="s">
        <v>722</v>
      </c>
      <c r="B13" s="194">
        <v>24207</v>
      </c>
      <c r="C13" s="195" t="s">
        <v>587</v>
      </c>
      <c r="D13" s="196">
        <v>24279</v>
      </c>
      <c r="E13" s="196">
        <v>70492</v>
      </c>
      <c r="F13" s="196">
        <v>18815</v>
      </c>
      <c r="G13" s="196">
        <f t="shared" si="0"/>
        <v>137793</v>
      </c>
      <c r="H13" s="196">
        <v>2160218</v>
      </c>
      <c r="I13" s="196">
        <v>35478</v>
      </c>
      <c r="J13" s="196">
        <v>16367</v>
      </c>
      <c r="K13" s="196">
        <f t="shared" si="1"/>
        <v>2212063</v>
      </c>
    </row>
    <row r="14" spans="1:11" ht="18" customHeight="1">
      <c r="A14" s="164">
        <v>10</v>
      </c>
      <c r="B14" s="194">
        <v>21627</v>
      </c>
      <c r="C14" s="195" t="s">
        <v>587</v>
      </c>
      <c r="D14" s="196">
        <v>26603</v>
      </c>
      <c r="E14" s="196">
        <v>93282</v>
      </c>
      <c r="F14" s="196">
        <v>27162</v>
      </c>
      <c r="G14" s="196">
        <f t="shared" si="0"/>
        <v>168674</v>
      </c>
      <c r="H14" s="196">
        <v>1494518</v>
      </c>
      <c r="I14" s="196">
        <v>43232</v>
      </c>
      <c r="J14" s="196">
        <v>14065</v>
      </c>
      <c r="K14" s="196">
        <f t="shared" si="1"/>
        <v>1551815</v>
      </c>
    </row>
    <row r="15" spans="1:11" ht="18" customHeight="1">
      <c r="A15" s="164">
        <v>11</v>
      </c>
      <c r="B15" s="194">
        <v>16126</v>
      </c>
      <c r="C15" s="196">
        <v>86</v>
      </c>
      <c r="D15" s="196">
        <v>25643</v>
      </c>
      <c r="E15" s="196">
        <v>32510</v>
      </c>
      <c r="F15" s="196">
        <v>11362</v>
      </c>
      <c r="G15" s="196">
        <f t="shared" si="0"/>
        <v>85727</v>
      </c>
      <c r="H15" s="196">
        <v>1013018</v>
      </c>
      <c r="I15" s="196">
        <v>4813</v>
      </c>
      <c r="J15" s="196">
        <v>17827</v>
      </c>
      <c r="K15" s="196">
        <f t="shared" si="1"/>
        <v>1035658</v>
      </c>
    </row>
    <row r="16" spans="1:11" ht="18" customHeight="1">
      <c r="A16" s="164">
        <v>12</v>
      </c>
      <c r="B16" s="194">
        <v>21311</v>
      </c>
      <c r="C16" s="195" t="s">
        <v>587</v>
      </c>
      <c r="D16" s="196">
        <v>22594</v>
      </c>
      <c r="E16" s="196">
        <v>34560</v>
      </c>
      <c r="F16" s="196">
        <v>4678</v>
      </c>
      <c r="G16" s="196">
        <f t="shared" si="0"/>
        <v>83143</v>
      </c>
      <c r="H16" s="196">
        <v>772804</v>
      </c>
      <c r="I16" s="196">
        <v>2947</v>
      </c>
      <c r="J16" s="196">
        <v>12153</v>
      </c>
      <c r="K16" s="196">
        <f t="shared" si="1"/>
        <v>787904</v>
      </c>
    </row>
    <row r="17" spans="1:11" ht="18" customHeight="1">
      <c r="A17" s="164">
        <v>13</v>
      </c>
      <c r="B17" s="194">
        <v>13583</v>
      </c>
      <c r="C17" s="195">
        <v>78</v>
      </c>
      <c r="D17" s="196">
        <v>18955</v>
      </c>
      <c r="E17" s="196">
        <v>41959</v>
      </c>
      <c r="F17" s="196">
        <v>2802</v>
      </c>
      <c r="G17" s="196">
        <f>SUM(B17:F17)</f>
        <v>77377</v>
      </c>
      <c r="H17" s="196">
        <v>1135767</v>
      </c>
      <c r="I17" s="196">
        <v>1095</v>
      </c>
      <c r="J17" s="196">
        <v>1005</v>
      </c>
      <c r="K17" s="196">
        <f t="shared" si="1"/>
        <v>1137867</v>
      </c>
    </row>
    <row r="18" spans="1:11" ht="18" customHeight="1">
      <c r="A18" s="164">
        <v>14</v>
      </c>
      <c r="B18" s="194">
        <v>10904</v>
      </c>
      <c r="C18" s="195" t="s">
        <v>587</v>
      </c>
      <c r="D18" s="196">
        <v>11844</v>
      </c>
      <c r="E18" s="196">
        <v>38787</v>
      </c>
      <c r="F18" s="196">
        <v>2695</v>
      </c>
      <c r="G18" s="196">
        <v>64230</v>
      </c>
      <c r="H18" s="196">
        <v>1262554</v>
      </c>
      <c r="I18" s="196">
        <v>2113</v>
      </c>
      <c r="J18" s="196">
        <v>11355</v>
      </c>
      <c r="K18" s="196">
        <f t="shared" si="1"/>
        <v>1276022</v>
      </c>
    </row>
    <row r="19" spans="1:11" ht="18" customHeight="1">
      <c r="A19" s="164">
        <v>15</v>
      </c>
      <c r="B19" s="194">
        <v>13408</v>
      </c>
      <c r="C19" s="195" t="s">
        <v>587</v>
      </c>
      <c r="D19" s="196">
        <v>10076</v>
      </c>
      <c r="E19" s="196">
        <v>50381</v>
      </c>
      <c r="F19" s="196">
        <v>2630</v>
      </c>
      <c r="G19" s="196">
        <v>76495</v>
      </c>
      <c r="H19" s="196">
        <v>1097705</v>
      </c>
      <c r="I19" s="196">
        <v>204</v>
      </c>
      <c r="J19" s="196">
        <v>6432</v>
      </c>
      <c r="K19" s="196">
        <f t="shared" si="1"/>
        <v>1104341</v>
      </c>
    </row>
    <row r="20" spans="1:11" ht="18" customHeight="1">
      <c r="A20" s="164">
        <v>16</v>
      </c>
      <c r="B20" s="194">
        <v>19043</v>
      </c>
      <c r="C20" s="195" t="s">
        <v>587</v>
      </c>
      <c r="D20" s="196">
        <v>14007</v>
      </c>
      <c r="E20" s="196">
        <v>85891</v>
      </c>
      <c r="F20" s="196">
        <v>4955</v>
      </c>
      <c r="G20" s="196">
        <v>123896</v>
      </c>
      <c r="H20" s="196">
        <v>1313417</v>
      </c>
      <c r="I20" s="196">
        <v>1878</v>
      </c>
      <c r="J20" s="196">
        <v>13200</v>
      </c>
      <c r="K20" s="196">
        <v>1358495</v>
      </c>
    </row>
    <row r="21" spans="1:11" ht="18" customHeight="1">
      <c r="A21" s="164">
        <v>17</v>
      </c>
      <c r="B21" s="194">
        <v>28086</v>
      </c>
      <c r="C21" s="195" t="s">
        <v>686</v>
      </c>
      <c r="D21" s="196">
        <v>19805</v>
      </c>
      <c r="E21" s="196">
        <v>46886</v>
      </c>
      <c r="F21" s="196">
        <v>4129</v>
      </c>
      <c r="G21" s="196">
        <v>98906</v>
      </c>
      <c r="H21" s="196">
        <v>1023517</v>
      </c>
      <c r="I21" s="196">
        <v>18824</v>
      </c>
      <c r="J21" s="196">
        <v>64972</v>
      </c>
      <c r="K21" s="196">
        <v>1107313</v>
      </c>
    </row>
    <row r="22" spans="1:11" ht="18" customHeight="1">
      <c r="A22" s="164">
        <v>18</v>
      </c>
      <c r="B22" s="194">
        <v>16373</v>
      </c>
      <c r="C22" s="195" t="s">
        <v>686</v>
      </c>
      <c r="D22" s="196">
        <v>23708</v>
      </c>
      <c r="E22" s="196">
        <v>48443</v>
      </c>
      <c r="F22" s="196">
        <v>5103</v>
      </c>
      <c r="G22" s="196">
        <v>93627</v>
      </c>
      <c r="H22" s="196">
        <v>1051025</v>
      </c>
      <c r="I22" s="196">
        <v>1928</v>
      </c>
      <c r="J22" s="196">
        <v>14725</v>
      </c>
      <c r="K22" s="196">
        <v>1067678</v>
      </c>
    </row>
    <row r="23" spans="1:11" ht="18" customHeight="1">
      <c r="A23" s="309"/>
      <c r="B23" s="230"/>
      <c r="C23" s="310"/>
      <c r="D23" s="231"/>
      <c r="E23" s="231"/>
      <c r="F23" s="231"/>
      <c r="G23" s="231"/>
      <c r="H23" s="231"/>
      <c r="I23" s="231"/>
      <c r="J23" s="231"/>
      <c r="K23" s="231"/>
    </row>
    <row r="24" spans="1:7" ht="18" customHeight="1">
      <c r="A24" s="233" t="s">
        <v>566</v>
      </c>
      <c r="B24" s="233"/>
      <c r="C24" s="233"/>
      <c r="D24" s="233"/>
      <c r="E24" s="233"/>
      <c r="F24" s="233"/>
      <c r="G24" s="233"/>
    </row>
    <row r="25" ht="60" customHeight="1"/>
    <row r="26" spans="1:4" ht="15" customHeight="1">
      <c r="A26" s="468" t="s">
        <v>564</v>
      </c>
      <c r="B26" s="468"/>
      <c r="C26" s="468"/>
      <c r="D26" s="469"/>
    </row>
    <row r="27" spans="1:11" ht="15" customHeight="1">
      <c r="A27" s="154" t="s">
        <v>588</v>
      </c>
      <c r="B27" s="154"/>
      <c r="C27" s="153"/>
      <c r="J27" s="465" t="s">
        <v>589</v>
      </c>
      <c r="K27" s="465"/>
    </row>
    <row r="28" spans="1:11" ht="18.75" customHeight="1">
      <c r="A28" s="156" t="s">
        <v>162</v>
      </c>
      <c r="B28" s="433" t="s">
        <v>159</v>
      </c>
      <c r="C28" s="433"/>
      <c r="D28" s="433" t="s">
        <v>157</v>
      </c>
      <c r="E28" s="433"/>
      <c r="F28" s="434" t="s">
        <v>156</v>
      </c>
      <c r="G28" s="437"/>
      <c r="H28" s="433" t="s">
        <v>155</v>
      </c>
      <c r="I28" s="433"/>
      <c r="J28" s="434" t="s">
        <v>64</v>
      </c>
      <c r="K28" s="460"/>
    </row>
    <row r="29" spans="1:11" ht="18" customHeight="1">
      <c r="A29" s="160"/>
      <c r="B29" s="169"/>
      <c r="C29" s="153"/>
      <c r="D29" s="160"/>
      <c r="E29" s="153"/>
      <c r="F29" s="471"/>
      <c r="G29" s="471"/>
      <c r="H29" s="170"/>
      <c r="I29" s="160"/>
      <c r="J29" s="461"/>
      <c r="K29" s="462"/>
    </row>
    <row r="30" spans="1:11" ht="18" customHeight="1" hidden="1">
      <c r="A30" s="160" t="s">
        <v>590</v>
      </c>
      <c r="B30" s="467">
        <v>13350</v>
      </c>
      <c r="C30" s="463"/>
      <c r="D30" s="463">
        <v>7861</v>
      </c>
      <c r="E30" s="463"/>
      <c r="F30" s="171">
        <v>22010</v>
      </c>
      <c r="G30" s="171"/>
      <c r="H30" s="463">
        <v>6919</v>
      </c>
      <c r="I30" s="463"/>
      <c r="J30" s="135" t="s">
        <v>591</v>
      </c>
      <c r="K30" s="135"/>
    </row>
    <row r="31" spans="1:11" ht="17.25" customHeight="1" hidden="1">
      <c r="A31" s="164" t="s">
        <v>586</v>
      </c>
      <c r="B31" s="467">
        <v>14572</v>
      </c>
      <c r="C31" s="463"/>
      <c r="D31" s="463">
        <v>6600</v>
      </c>
      <c r="E31" s="463"/>
      <c r="F31" s="463">
        <v>23636</v>
      </c>
      <c r="G31" s="463"/>
      <c r="H31" s="463">
        <v>5100</v>
      </c>
      <c r="I31" s="463"/>
      <c r="J31" s="463">
        <v>49908</v>
      </c>
      <c r="K31" s="462"/>
    </row>
    <row r="32" spans="1:11" ht="18" customHeight="1" hidden="1">
      <c r="A32" s="164" t="s">
        <v>603</v>
      </c>
      <c r="B32" s="467">
        <v>14572</v>
      </c>
      <c r="C32" s="463"/>
      <c r="D32" s="463">
        <v>6300</v>
      </c>
      <c r="E32" s="463"/>
      <c r="F32" s="463">
        <v>24000</v>
      </c>
      <c r="G32" s="463"/>
      <c r="H32" s="463">
        <v>5100</v>
      </c>
      <c r="I32" s="463"/>
      <c r="J32" s="463">
        <v>49972</v>
      </c>
      <c r="K32" s="462"/>
    </row>
    <row r="33" spans="1:11" ht="18" customHeight="1" hidden="1">
      <c r="A33" s="164">
        <v>5</v>
      </c>
      <c r="B33" s="467">
        <v>11841</v>
      </c>
      <c r="C33" s="463"/>
      <c r="D33" s="463">
        <v>6300</v>
      </c>
      <c r="E33" s="463"/>
      <c r="F33" s="463">
        <v>23016</v>
      </c>
      <c r="G33" s="463"/>
      <c r="H33" s="463">
        <v>5100</v>
      </c>
      <c r="I33" s="463"/>
      <c r="J33" s="463">
        <v>46257</v>
      </c>
      <c r="K33" s="462"/>
    </row>
    <row r="34" spans="1:11" ht="18" customHeight="1" hidden="1">
      <c r="A34" s="164" t="s">
        <v>650</v>
      </c>
      <c r="B34" s="467">
        <v>14682</v>
      </c>
      <c r="C34" s="463"/>
      <c r="D34" s="463">
        <v>6726</v>
      </c>
      <c r="E34" s="463"/>
      <c r="F34" s="463">
        <v>23703</v>
      </c>
      <c r="G34" s="463"/>
      <c r="H34" s="463">
        <v>5100</v>
      </c>
      <c r="I34" s="463"/>
      <c r="J34" s="463">
        <v>50211</v>
      </c>
      <c r="K34" s="462"/>
    </row>
    <row r="35" spans="1:11" ht="18" customHeight="1" hidden="1">
      <c r="A35" s="164" t="s">
        <v>661</v>
      </c>
      <c r="B35" s="456">
        <v>14600</v>
      </c>
      <c r="C35" s="455"/>
      <c r="D35" s="455">
        <v>8006</v>
      </c>
      <c r="E35" s="455"/>
      <c r="F35" s="455">
        <v>25114</v>
      </c>
      <c r="G35" s="455"/>
      <c r="H35" s="455">
        <v>5611</v>
      </c>
      <c r="I35" s="455"/>
      <c r="J35" s="455">
        <v>53331</v>
      </c>
      <c r="K35" s="464"/>
    </row>
    <row r="36" spans="1:11" ht="18" customHeight="1" hidden="1">
      <c r="A36" s="164" t="s">
        <v>685</v>
      </c>
      <c r="B36" s="456">
        <v>14600</v>
      </c>
      <c r="C36" s="455"/>
      <c r="D36" s="455">
        <v>7428</v>
      </c>
      <c r="E36" s="455"/>
      <c r="F36" s="455">
        <v>25000</v>
      </c>
      <c r="G36" s="455"/>
      <c r="H36" s="455">
        <v>5100</v>
      </c>
      <c r="I36" s="455"/>
      <c r="J36" s="455">
        <v>52128</v>
      </c>
      <c r="K36" s="464"/>
    </row>
    <row r="37" spans="1:11" ht="18" customHeight="1">
      <c r="A37" s="164" t="s">
        <v>722</v>
      </c>
      <c r="B37" s="456">
        <v>14605</v>
      </c>
      <c r="C37" s="455"/>
      <c r="D37" s="455">
        <v>7243</v>
      </c>
      <c r="E37" s="455"/>
      <c r="F37" s="455">
        <v>25000</v>
      </c>
      <c r="G37" s="455"/>
      <c r="H37" s="455">
        <v>5100</v>
      </c>
      <c r="I37" s="455"/>
      <c r="J37" s="455">
        <v>51948</v>
      </c>
      <c r="K37" s="464"/>
    </row>
    <row r="38" spans="1:11" ht="18" customHeight="1">
      <c r="A38" s="164">
        <v>10</v>
      </c>
      <c r="B38" s="456">
        <v>14661</v>
      </c>
      <c r="C38" s="455"/>
      <c r="D38" s="455">
        <v>7455</v>
      </c>
      <c r="E38" s="455"/>
      <c r="F38" s="455">
        <v>26570</v>
      </c>
      <c r="G38" s="455"/>
      <c r="H38" s="455">
        <v>5100</v>
      </c>
      <c r="I38" s="455"/>
      <c r="J38" s="455">
        <v>53786</v>
      </c>
      <c r="K38" s="464"/>
    </row>
    <row r="39" spans="1:11" ht="18" customHeight="1">
      <c r="A39" s="164">
        <v>11</v>
      </c>
      <c r="B39" s="456">
        <v>14600</v>
      </c>
      <c r="C39" s="455"/>
      <c r="D39" s="455">
        <v>7842</v>
      </c>
      <c r="E39" s="455"/>
      <c r="F39" s="455">
        <v>25000</v>
      </c>
      <c r="G39" s="455"/>
      <c r="H39" s="455">
        <v>5100</v>
      </c>
      <c r="I39" s="455"/>
      <c r="J39" s="455">
        <v>52542</v>
      </c>
      <c r="K39" s="464"/>
    </row>
    <row r="40" spans="1:11" ht="18" customHeight="1">
      <c r="A40" s="164">
        <v>12</v>
      </c>
      <c r="B40" s="456">
        <v>11775</v>
      </c>
      <c r="C40" s="455"/>
      <c r="D40" s="455">
        <v>6815</v>
      </c>
      <c r="E40" s="455"/>
      <c r="F40" s="455">
        <v>25000</v>
      </c>
      <c r="G40" s="455"/>
      <c r="H40" s="455">
        <v>5100</v>
      </c>
      <c r="I40" s="455"/>
      <c r="J40" s="455">
        <v>48690</v>
      </c>
      <c r="K40" s="464"/>
    </row>
    <row r="41" spans="1:11" ht="18" customHeight="1">
      <c r="A41" s="164">
        <v>13</v>
      </c>
      <c r="B41" s="456">
        <v>14600</v>
      </c>
      <c r="C41" s="455"/>
      <c r="D41" s="455">
        <v>2642</v>
      </c>
      <c r="E41" s="455"/>
      <c r="F41" s="455">
        <v>25000</v>
      </c>
      <c r="G41" s="455"/>
      <c r="H41" s="455">
        <v>5100</v>
      </c>
      <c r="I41" s="455"/>
      <c r="J41" s="455">
        <f>SUM(B41:I41)</f>
        <v>47342</v>
      </c>
      <c r="K41" s="455"/>
    </row>
    <row r="42" spans="1:11" ht="18" customHeight="1">
      <c r="A42" s="164">
        <v>14</v>
      </c>
      <c r="B42" s="456">
        <v>14600</v>
      </c>
      <c r="C42" s="455"/>
      <c r="D42" s="455">
        <v>0</v>
      </c>
      <c r="E42" s="455"/>
      <c r="F42" s="455">
        <v>25000</v>
      </c>
      <c r="G42" s="455"/>
      <c r="H42" s="455">
        <v>5100</v>
      </c>
      <c r="I42" s="455"/>
      <c r="J42" s="455">
        <v>44700</v>
      </c>
      <c r="K42" s="455"/>
    </row>
    <row r="43" spans="1:11" ht="18" customHeight="1">
      <c r="A43" s="164">
        <v>15</v>
      </c>
      <c r="B43" s="456">
        <v>14600</v>
      </c>
      <c r="C43" s="455"/>
      <c r="D43" s="455">
        <v>4144</v>
      </c>
      <c r="E43" s="455"/>
      <c r="F43" s="455">
        <v>25000</v>
      </c>
      <c r="G43" s="455"/>
      <c r="H43" s="455">
        <v>5100</v>
      </c>
      <c r="I43" s="455"/>
      <c r="J43" s="455">
        <v>48844</v>
      </c>
      <c r="K43" s="455"/>
    </row>
    <row r="44" spans="1:11" ht="18" customHeight="1">
      <c r="A44" s="164">
        <v>16</v>
      </c>
      <c r="B44" s="456">
        <v>14600</v>
      </c>
      <c r="C44" s="455"/>
      <c r="D44" s="455">
        <v>4908</v>
      </c>
      <c r="E44" s="455"/>
      <c r="F44" s="455">
        <v>25000</v>
      </c>
      <c r="G44" s="455"/>
      <c r="H44" s="455">
        <v>5100</v>
      </c>
      <c r="I44" s="455"/>
      <c r="J44" s="455">
        <v>49608</v>
      </c>
      <c r="K44" s="455"/>
    </row>
    <row r="45" spans="1:11" ht="18" customHeight="1">
      <c r="A45" s="164">
        <v>17</v>
      </c>
      <c r="B45" s="456">
        <v>14628</v>
      </c>
      <c r="C45" s="455"/>
      <c r="D45" s="455">
        <v>6750</v>
      </c>
      <c r="E45" s="455"/>
      <c r="F45" s="455">
        <v>25000</v>
      </c>
      <c r="G45" s="455"/>
      <c r="H45" s="455">
        <v>5100</v>
      </c>
      <c r="I45" s="455"/>
      <c r="J45" s="455">
        <v>51478</v>
      </c>
      <c r="K45" s="455"/>
    </row>
    <row r="46" spans="1:11" ht="18" customHeight="1">
      <c r="A46" s="164">
        <v>18</v>
      </c>
      <c r="B46" s="456">
        <v>14600</v>
      </c>
      <c r="C46" s="455"/>
      <c r="D46" s="455">
        <v>6666</v>
      </c>
      <c r="E46" s="455"/>
      <c r="F46" s="455">
        <v>24000</v>
      </c>
      <c r="G46" s="455"/>
      <c r="H46" s="455">
        <v>4600</v>
      </c>
      <c r="I46" s="455"/>
      <c r="J46" s="455">
        <v>49866</v>
      </c>
      <c r="K46" s="455"/>
    </row>
    <row r="47" spans="1:11" ht="18" customHeight="1">
      <c r="A47" s="309"/>
      <c r="B47" s="470"/>
      <c r="C47" s="457"/>
      <c r="D47" s="450"/>
      <c r="E47" s="450"/>
      <c r="F47" s="459"/>
      <c r="G47" s="459"/>
      <c r="H47" s="459"/>
      <c r="I47" s="459"/>
      <c r="J47" s="457"/>
      <c r="K47" s="458"/>
    </row>
    <row r="48" spans="1:11" ht="18" customHeight="1">
      <c r="A48" s="233" t="s">
        <v>567</v>
      </c>
      <c r="B48" s="233"/>
      <c r="C48" s="233"/>
      <c r="D48" s="233"/>
      <c r="E48" s="233"/>
      <c r="F48" s="233"/>
      <c r="G48" s="233"/>
      <c r="K48" s="311"/>
    </row>
    <row r="50" spans="1:2" ht="15" customHeight="1">
      <c r="A50" s="236"/>
      <c r="B50" s="236"/>
    </row>
    <row r="51" spans="1:8" ht="15" customHeight="1">
      <c r="A51" s="236"/>
      <c r="B51" s="236"/>
      <c r="F51" s="160"/>
      <c r="G51" s="160"/>
      <c r="H51" s="160"/>
    </row>
    <row r="52" spans="1:2" ht="15" customHeight="1">
      <c r="A52" s="236"/>
      <c r="B52" s="236"/>
    </row>
  </sheetData>
  <mergeCells count="101">
    <mergeCell ref="J45:K45"/>
    <mergeCell ref="B45:C45"/>
    <mergeCell ref="D45:E45"/>
    <mergeCell ref="F45:G45"/>
    <mergeCell ref="H45:I45"/>
    <mergeCell ref="H41:I41"/>
    <mergeCell ref="J41:K41"/>
    <mergeCell ref="D38:E38"/>
    <mergeCell ref="D39:E39"/>
    <mergeCell ref="H38:I38"/>
    <mergeCell ref="H39:I39"/>
    <mergeCell ref="F39:G39"/>
    <mergeCell ref="J38:K38"/>
    <mergeCell ref="J39:K39"/>
    <mergeCell ref="J40:K40"/>
    <mergeCell ref="H28:I28"/>
    <mergeCell ref="H30:I30"/>
    <mergeCell ref="H31:I31"/>
    <mergeCell ref="H32:I32"/>
    <mergeCell ref="F28:G28"/>
    <mergeCell ref="F29:G29"/>
    <mergeCell ref="F37:G37"/>
    <mergeCell ref="F38:G38"/>
    <mergeCell ref="F31:G31"/>
    <mergeCell ref="F32:G32"/>
    <mergeCell ref="F33:G33"/>
    <mergeCell ref="F34:G34"/>
    <mergeCell ref="F35:G35"/>
    <mergeCell ref="F36:G36"/>
    <mergeCell ref="B47:C47"/>
    <mergeCell ref="D30:E30"/>
    <mergeCell ref="D31:E31"/>
    <mergeCell ref="D32:E32"/>
    <mergeCell ref="D33:E33"/>
    <mergeCell ref="D34:E34"/>
    <mergeCell ref="D35:E35"/>
    <mergeCell ref="D36:E36"/>
    <mergeCell ref="D37:E37"/>
    <mergeCell ref="B36:C36"/>
    <mergeCell ref="B37:C37"/>
    <mergeCell ref="B38:C38"/>
    <mergeCell ref="B39:C39"/>
    <mergeCell ref="A1:C1"/>
    <mergeCell ref="A26:D26"/>
    <mergeCell ref="B28:C28"/>
    <mergeCell ref="D28:E28"/>
    <mergeCell ref="A3:A4"/>
    <mergeCell ref="H37:I37"/>
    <mergeCell ref="J27:K27"/>
    <mergeCell ref="B3:G3"/>
    <mergeCell ref="H3:K3"/>
    <mergeCell ref="B30:C30"/>
    <mergeCell ref="B31:C31"/>
    <mergeCell ref="B32:C32"/>
    <mergeCell ref="B33:C33"/>
    <mergeCell ref="B34:C34"/>
    <mergeCell ref="B35:C35"/>
    <mergeCell ref="H33:I33"/>
    <mergeCell ref="H34:I34"/>
    <mergeCell ref="H35:I35"/>
    <mergeCell ref="H36:I36"/>
    <mergeCell ref="F41:G41"/>
    <mergeCell ref="J28:K28"/>
    <mergeCell ref="J29:K29"/>
    <mergeCell ref="J31:K31"/>
    <mergeCell ref="J32:K32"/>
    <mergeCell ref="J33:K33"/>
    <mergeCell ref="J34:K34"/>
    <mergeCell ref="J35:K35"/>
    <mergeCell ref="J36:K36"/>
    <mergeCell ref="J37:K37"/>
    <mergeCell ref="J47:K47"/>
    <mergeCell ref="F47:G47"/>
    <mergeCell ref="B40:C40"/>
    <mergeCell ref="D40:E40"/>
    <mergeCell ref="H40:I40"/>
    <mergeCell ref="F40:G40"/>
    <mergeCell ref="D47:E47"/>
    <mergeCell ref="H47:I47"/>
    <mergeCell ref="B41:C41"/>
    <mergeCell ref="D41:E41"/>
    <mergeCell ref="J42:K42"/>
    <mergeCell ref="B43:C43"/>
    <mergeCell ref="D43:E43"/>
    <mergeCell ref="F43:G43"/>
    <mergeCell ref="H43:I43"/>
    <mergeCell ref="J43:K43"/>
    <mergeCell ref="B42:C42"/>
    <mergeCell ref="D42:E42"/>
    <mergeCell ref="F42:G42"/>
    <mergeCell ref="H42:I42"/>
    <mergeCell ref="J44:K44"/>
    <mergeCell ref="B44:C44"/>
    <mergeCell ref="D44:E44"/>
    <mergeCell ref="F44:G44"/>
    <mergeCell ref="H44:I44"/>
    <mergeCell ref="J46:K46"/>
    <mergeCell ref="B46:C46"/>
    <mergeCell ref="D46:E46"/>
    <mergeCell ref="F46:G46"/>
    <mergeCell ref="H46:I46"/>
  </mergeCells>
  <printOptions/>
  <pageMargins left="0.53" right="0.29" top="0.7874015748031497" bottom="0" header="0.3937007874015748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G38" sqref="G38"/>
    </sheetView>
  </sheetViews>
  <sheetFormatPr defaultColWidth="9.875" defaultRowHeight="20.25" customHeight="1"/>
  <cols>
    <col min="1" max="1" width="1.75390625" style="6" customWidth="1"/>
    <col min="2" max="2" width="9.75390625" style="57" customWidth="1"/>
    <col min="3" max="3" width="1.625" style="57" customWidth="1"/>
    <col min="4" max="4" width="9.00390625" style="57" customWidth="1"/>
    <col min="5" max="5" width="8.625" style="57" customWidth="1"/>
    <col min="6" max="6" width="22.25390625" style="57" customWidth="1"/>
    <col min="7" max="8" width="11.75390625" style="57" customWidth="1"/>
    <col min="9" max="9" width="22.75390625" style="57" customWidth="1"/>
    <col min="10" max="16384" width="9.875" style="6" customWidth="1"/>
  </cols>
  <sheetData>
    <row r="1" spans="1:3" ht="20.25" customHeight="1">
      <c r="A1" s="81" t="s">
        <v>565</v>
      </c>
      <c r="C1" s="81"/>
    </row>
    <row r="2" spans="2:9" ht="20.25" customHeight="1">
      <c r="B2" s="80" t="s">
        <v>189</v>
      </c>
      <c r="C2" s="80"/>
      <c r="I2" s="59" t="s">
        <v>687</v>
      </c>
    </row>
    <row r="3" spans="1:11" ht="20.25" customHeight="1">
      <c r="A3" s="344" t="s">
        <v>582</v>
      </c>
      <c r="B3" s="344"/>
      <c r="C3" s="341"/>
      <c r="D3" s="63" t="s">
        <v>163</v>
      </c>
      <c r="E3" s="63" t="s">
        <v>164</v>
      </c>
      <c r="F3" s="63" t="s">
        <v>165</v>
      </c>
      <c r="G3" s="323" t="s">
        <v>166</v>
      </c>
      <c r="H3" s="323" t="s">
        <v>167</v>
      </c>
      <c r="I3" s="54" t="s">
        <v>168</v>
      </c>
      <c r="J3" s="61"/>
      <c r="K3" s="61"/>
    </row>
    <row r="4" spans="1:11" ht="20.25" customHeight="1">
      <c r="A4" s="150"/>
      <c r="B4" s="151" t="s">
        <v>568</v>
      </c>
      <c r="C4" s="146"/>
      <c r="D4" s="63" t="s">
        <v>190</v>
      </c>
      <c r="E4" s="63" t="s">
        <v>191</v>
      </c>
      <c r="F4" s="104" t="s">
        <v>169</v>
      </c>
      <c r="G4" s="144">
        <v>1579</v>
      </c>
      <c r="H4" s="144">
        <v>2046</v>
      </c>
      <c r="I4" s="105" t="s">
        <v>412</v>
      </c>
      <c r="J4" s="61"/>
      <c r="K4" s="61"/>
    </row>
    <row r="5" spans="2:11" ht="20.25" customHeight="1">
      <c r="B5" s="482" t="s">
        <v>569</v>
      </c>
      <c r="C5" s="148"/>
      <c r="D5" s="478" t="s">
        <v>192</v>
      </c>
      <c r="E5" s="478" t="s">
        <v>191</v>
      </c>
      <c r="F5" s="106" t="s">
        <v>170</v>
      </c>
      <c r="G5" s="472">
        <v>1444</v>
      </c>
      <c r="H5" s="472">
        <v>1210</v>
      </c>
      <c r="I5" s="484" t="s">
        <v>188</v>
      </c>
      <c r="J5" s="61"/>
      <c r="K5" s="61"/>
    </row>
    <row r="6" spans="1:11" ht="20.25" customHeight="1">
      <c r="A6" s="102"/>
      <c r="B6" s="482"/>
      <c r="C6" s="148"/>
      <c r="D6" s="483"/>
      <c r="E6" s="483"/>
      <c r="F6" s="211" t="s">
        <v>171</v>
      </c>
      <c r="G6" s="480"/>
      <c r="H6" s="480"/>
      <c r="I6" s="485"/>
      <c r="J6" s="61"/>
      <c r="K6" s="61"/>
    </row>
    <row r="7" spans="2:11" ht="20.25" customHeight="1">
      <c r="B7" s="476" t="s">
        <v>570</v>
      </c>
      <c r="C7" s="147"/>
      <c r="D7" s="478" t="s">
        <v>193</v>
      </c>
      <c r="E7" s="332" t="s">
        <v>194</v>
      </c>
      <c r="F7" s="106" t="s">
        <v>172</v>
      </c>
      <c r="G7" s="488">
        <v>1714</v>
      </c>
      <c r="H7" s="472">
        <v>1233</v>
      </c>
      <c r="I7" s="474" t="s">
        <v>413</v>
      </c>
      <c r="J7" s="61"/>
      <c r="K7" s="61"/>
    </row>
    <row r="8" spans="2:11" ht="20.25" customHeight="1">
      <c r="B8" s="482"/>
      <c r="C8" s="148"/>
      <c r="D8" s="483"/>
      <c r="E8" s="487"/>
      <c r="F8" s="108" t="s">
        <v>173</v>
      </c>
      <c r="G8" s="489"/>
      <c r="H8" s="480"/>
      <c r="I8" s="481"/>
      <c r="J8" s="61"/>
      <c r="K8" s="61"/>
    </row>
    <row r="9" spans="1:10" ht="20.25" customHeight="1">
      <c r="A9" s="102"/>
      <c r="B9" s="477"/>
      <c r="C9" s="149"/>
      <c r="D9" s="479"/>
      <c r="E9" s="479"/>
      <c r="F9" s="212" t="s">
        <v>174</v>
      </c>
      <c r="G9" s="473"/>
      <c r="H9" s="473"/>
      <c r="I9" s="475"/>
      <c r="J9" s="61"/>
    </row>
    <row r="10" spans="2:11" ht="20.25" customHeight="1">
      <c r="B10" s="382" t="s">
        <v>584</v>
      </c>
      <c r="C10" s="147"/>
      <c r="D10" s="478" t="s">
        <v>193</v>
      </c>
      <c r="E10" s="478" t="s">
        <v>191</v>
      </c>
      <c r="F10" s="213" t="s">
        <v>175</v>
      </c>
      <c r="G10" s="472">
        <v>888</v>
      </c>
      <c r="H10" s="472">
        <v>599</v>
      </c>
      <c r="I10" s="474" t="s">
        <v>414</v>
      </c>
      <c r="J10" s="61"/>
      <c r="K10" s="61"/>
    </row>
    <row r="11" spans="1:11" ht="20.25" customHeight="1">
      <c r="A11" s="102"/>
      <c r="B11" s="486"/>
      <c r="C11" s="149"/>
      <c r="D11" s="479"/>
      <c r="E11" s="479"/>
      <c r="F11" s="107" t="s">
        <v>176</v>
      </c>
      <c r="G11" s="473"/>
      <c r="H11" s="473"/>
      <c r="I11" s="475"/>
      <c r="J11" s="61"/>
      <c r="K11" s="61"/>
    </row>
    <row r="12" spans="2:11" ht="20.25" customHeight="1">
      <c r="B12" s="476" t="s">
        <v>571</v>
      </c>
      <c r="C12" s="147"/>
      <c r="D12" s="478" t="s">
        <v>193</v>
      </c>
      <c r="E12" s="478" t="s">
        <v>194</v>
      </c>
      <c r="F12" s="106" t="s">
        <v>177</v>
      </c>
      <c r="G12" s="472">
        <v>1010</v>
      </c>
      <c r="H12" s="472">
        <v>649</v>
      </c>
      <c r="I12" s="484" t="s">
        <v>199</v>
      </c>
      <c r="J12" s="61"/>
      <c r="K12" s="61"/>
    </row>
    <row r="13" spans="1:11" ht="20.25" customHeight="1">
      <c r="A13" s="102"/>
      <c r="B13" s="482"/>
      <c r="C13" s="148"/>
      <c r="D13" s="483"/>
      <c r="E13" s="483"/>
      <c r="F13" s="212" t="s">
        <v>178</v>
      </c>
      <c r="G13" s="480"/>
      <c r="H13" s="480"/>
      <c r="I13" s="485"/>
      <c r="J13" s="61"/>
      <c r="K13" s="61"/>
    </row>
    <row r="14" spans="2:11" ht="20.25" customHeight="1">
      <c r="B14" s="476" t="s">
        <v>572</v>
      </c>
      <c r="C14" s="147"/>
      <c r="D14" s="478" t="s">
        <v>195</v>
      </c>
      <c r="E14" s="478" t="s">
        <v>196</v>
      </c>
      <c r="F14" s="106" t="s">
        <v>179</v>
      </c>
      <c r="G14" s="472">
        <v>1061</v>
      </c>
      <c r="H14" s="472">
        <v>921</v>
      </c>
      <c r="I14" s="474" t="s">
        <v>415</v>
      </c>
      <c r="J14" s="61"/>
      <c r="K14" s="61"/>
    </row>
    <row r="15" spans="2:11" ht="20.25" customHeight="1">
      <c r="B15" s="482"/>
      <c r="C15" s="148"/>
      <c r="D15" s="483"/>
      <c r="E15" s="483"/>
      <c r="F15" s="212" t="s">
        <v>175</v>
      </c>
      <c r="G15" s="480"/>
      <c r="H15" s="480"/>
      <c r="I15" s="481"/>
      <c r="J15" s="61"/>
      <c r="K15" s="61"/>
    </row>
    <row r="16" spans="1:11" ht="20.25" customHeight="1">
      <c r="A16" s="102"/>
      <c r="B16" s="477"/>
      <c r="C16" s="149"/>
      <c r="D16" s="479"/>
      <c r="E16" s="479"/>
      <c r="F16" s="107" t="s">
        <v>180</v>
      </c>
      <c r="G16" s="473"/>
      <c r="H16" s="473"/>
      <c r="I16" s="475"/>
      <c r="J16" s="61"/>
      <c r="K16" s="61"/>
    </row>
    <row r="17" spans="1:11" ht="20.25" customHeight="1">
      <c r="A17" s="150"/>
      <c r="B17" s="151" t="s">
        <v>573</v>
      </c>
      <c r="C17" s="146"/>
      <c r="D17" s="63" t="s">
        <v>197</v>
      </c>
      <c r="E17" s="63" t="s">
        <v>198</v>
      </c>
      <c r="F17" s="104" t="s">
        <v>172</v>
      </c>
      <c r="G17" s="144">
        <v>972</v>
      </c>
      <c r="H17" s="144">
        <v>385</v>
      </c>
      <c r="I17" s="105" t="s">
        <v>416</v>
      </c>
      <c r="J17" s="61"/>
      <c r="K17" s="61"/>
    </row>
    <row r="18" spans="2:11" ht="20.25" customHeight="1">
      <c r="B18" s="476" t="s">
        <v>574</v>
      </c>
      <c r="C18" s="147"/>
      <c r="D18" s="478" t="s">
        <v>197</v>
      </c>
      <c r="E18" s="478" t="s">
        <v>198</v>
      </c>
      <c r="F18" s="106" t="s">
        <v>172</v>
      </c>
      <c r="G18" s="472">
        <v>534</v>
      </c>
      <c r="H18" s="472">
        <v>154</v>
      </c>
      <c r="I18" s="474" t="s">
        <v>417</v>
      </c>
      <c r="J18" s="61"/>
      <c r="K18" s="61"/>
    </row>
    <row r="19" spans="1:11" ht="20.25" customHeight="1">
      <c r="A19" s="102"/>
      <c r="B19" s="477"/>
      <c r="C19" s="149"/>
      <c r="D19" s="479"/>
      <c r="E19" s="479"/>
      <c r="F19" s="107" t="s">
        <v>427</v>
      </c>
      <c r="G19" s="473"/>
      <c r="H19" s="473"/>
      <c r="I19" s="475"/>
      <c r="J19" s="61"/>
      <c r="K19" s="61"/>
    </row>
    <row r="20" spans="1:11" ht="20.25" customHeight="1">
      <c r="A20" s="150"/>
      <c r="B20" s="55" t="s">
        <v>583</v>
      </c>
      <c r="C20" s="146"/>
      <c r="D20" s="63" t="s">
        <v>418</v>
      </c>
      <c r="E20" s="63" t="s">
        <v>419</v>
      </c>
      <c r="F20" s="104" t="s">
        <v>172</v>
      </c>
      <c r="G20" s="144">
        <v>967</v>
      </c>
      <c r="H20" s="144">
        <v>458</v>
      </c>
      <c r="I20" s="109" t="s">
        <v>420</v>
      </c>
      <c r="J20" s="61"/>
      <c r="K20" s="61"/>
    </row>
    <row r="21" spans="2:11" ht="20.25" customHeight="1">
      <c r="B21" s="151" t="s">
        <v>575</v>
      </c>
      <c r="C21" s="146"/>
      <c r="D21" s="63" t="s">
        <v>418</v>
      </c>
      <c r="E21" s="63" t="s">
        <v>419</v>
      </c>
      <c r="F21" s="104" t="s">
        <v>172</v>
      </c>
      <c r="G21" s="144">
        <v>1045</v>
      </c>
      <c r="H21" s="144">
        <v>716</v>
      </c>
      <c r="I21" s="105" t="s">
        <v>421</v>
      </c>
      <c r="J21" s="61"/>
      <c r="K21" s="61"/>
    </row>
    <row r="22" spans="1:11" ht="20.25" customHeight="1">
      <c r="A22" s="150"/>
      <c r="B22" s="151" t="s">
        <v>576</v>
      </c>
      <c r="C22" s="146"/>
      <c r="D22" s="63" t="s">
        <v>418</v>
      </c>
      <c r="E22" s="63" t="s">
        <v>419</v>
      </c>
      <c r="F22" s="104" t="s">
        <v>172</v>
      </c>
      <c r="G22" s="144">
        <v>0</v>
      </c>
      <c r="H22" s="144">
        <v>36</v>
      </c>
      <c r="I22" s="105" t="s">
        <v>422</v>
      </c>
      <c r="J22" s="61"/>
      <c r="K22" s="61"/>
    </row>
    <row r="23" spans="2:11" ht="20.25" customHeight="1">
      <c r="B23" s="476" t="s">
        <v>577</v>
      </c>
      <c r="C23" s="147"/>
      <c r="D23" s="478" t="s">
        <v>418</v>
      </c>
      <c r="E23" s="478" t="s">
        <v>419</v>
      </c>
      <c r="F23" s="106" t="s">
        <v>181</v>
      </c>
      <c r="G23" s="472">
        <v>487</v>
      </c>
      <c r="H23" s="472">
        <v>103</v>
      </c>
      <c r="I23" s="474" t="s">
        <v>423</v>
      </c>
      <c r="J23" s="61"/>
      <c r="K23" s="61"/>
    </row>
    <row r="24" spans="1:11" ht="20.25" customHeight="1">
      <c r="A24" s="102"/>
      <c r="B24" s="477"/>
      <c r="C24" s="149"/>
      <c r="D24" s="479"/>
      <c r="E24" s="479"/>
      <c r="F24" s="107" t="s">
        <v>182</v>
      </c>
      <c r="G24" s="473"/>
      <c r="H24" s="473"/>
      <c r="I24" s="475"/>
      <c r="J24" s="61"/>
      <c r="K24" s="61"/>
    </row>
    <row r="25" spans="1:11" ht="20.25" customHeight="1">
      <c r="A25" s="150"/>
      <c r="B25" s="151" t="s">
        <v>592</v>
      </c>
      <c r="C25" s="146"/>
      <c r="D25" s="63" t="s">
        <v>418</v>
      </c>
      <c r="E25" s="63" t="s">
        <v>419</v>
      </c>
      <c r="F25" s="104" t="s">
        <v>183</v>
      </c>
      <c r="G25" s="145">
        <v>607</v>
      </c>
      <c r="H25" s="144">
        <v>332</v>
      </c>
      <c r="I25" s="105" t="s">
        <v>593</v>
      </c>
      <c r="J25" s="61"/>
      <c r="K25" s="61"/>
    </row>
    <row r="26" spans="2:11" ht="20.25" customHeight="1">
      <c r="B26" s="476" t="s">
        <v>578</v>
      </c>
      <c r="C26" s="147"/>
      <c r="D26" s="478" t="s">
        <v>418</v>
      </c>
      <c r="E26" s="478" t="s">
        <v>419</v>
      </c>
      <c r="F26" s="106" t="s">
        <v>184</v>
      </c>
      <c r="G26" s="472">
        <v>269</v>
      </c>
      <c r="H26" s="472">
        <v>135</v>
      </c>
      <c r="I26" s="474" t="s">
        <v>424</v>
      </c>
      <c r="J26" s="61"/>
      <c r="K26" s="61"/>
    </row>
    <row r="27" spans="1:11" ht="20.25" customHeight="1">
      <c r="A27" s="102"/>
      <c r="B27" s="477"/>
      <c r="C27" s="149"/>
      <c r="D27" s="479"/>
      <c r="E27" s="479"/>
      <c r="F27" s="107" t="s">
        <v>185</v>
      </c>
      <c r="G27" s="473"/>
      <c r="H27" s="473"/>
      <c r="I27" s="475"/>
      <c r="J27" s="61"/>
      <c r="K27" s="61"/>
    </row>
    <row r="28" spans="2:11" ht="20.25" customHeight="1">
      <c r="B28" s="476" t="s">
        <v>579</v>
      </c>
      <c r="C28" s="147"/>
      <c r="D28" s="478" t="s">
        <v>186</v>
      </c>
      <c r="E28" s="478" t="s">
        <v>419</v>
      </c>
      <c r="F28" s="106" t="s">
        <v>172</v>
      </c>
      <c r="G28" s="472">
        <v>939</v>
      </c>
      <c r="H28" s="472">
        <v>261</v>
      </c>
      <c r="I28" s="474" t="s">
        <v>425</v>
      </c>
      <c r="J28" s="61"/>
      <c r="K28" s="61"/>
    </row>
    <row r="29" spans="1:11" ht="19.5" customHeight="1">
      <c r="A29" s="102"/>
      <c r="B29" s="477"/>
      <c r="C29" s="149"/>
      <c r="D29" s="479"/>
      <c r="E29" s="479"/>
      <c r="F29" s="107" t="s">
        <v>187</v>
      </c>
      <c r="G29" s="473"/>
      <c r="H29" s="473"/>
      <c r="I29" s="475"/>
      <c r="J29" s="61"/>
      <c r="K29" s="61"/>
    </row>
    <row r="30" spans="1:5" ht="20.25" customHeight="1">
      <c r="A30" s="143" t="s">
        <v>426</v>
      </c>
      <c r="C30" s="143"/>
      <c r="D30" s="143"/>
      <c r="E30" s="143"/>
    </row>
    <row r="31" spans="2:9" ht="20.25" customHeight="1">
      <c r="B31" s="93" t="s">
        <v>713</v>
      </c>
      <c r="C31" s="93"/>
      <c r="D31" s="93"/>
      <c r="E31" s="101"/>
      <c r="F31" s="93"/>
      <c r="G31" s="93"/>
      <c r="H31" s="93"/>
      <c r="I31" s="93"/>
    </row>
    <row r="32" spans="2:9" ht="20.25" customHeight="1">
      <c r="B32" s="93" t="s">
        <v>688</v>
      </c>
      <c r="C32" s="93"/>
      <c r="D32" s="93"/>
      <c r="E32" s="101"/>
      <c r="F32" s="93"/>
      <c r="G32" s="93"/>
      <c r="H32" s="93"/>
      <c r="I32" s="93"/>
    </row>
    <row r="33" spans="2:8" ht="20.25" customHeight="1">
      <c r="B33" s="93" t="s">
        <v>689</v>
      </c>
      <c r="C33" s="93"/>
      <c r="D33" s="93"/>
      <c r="E33" s="101"/>
      <c r="F33" s="93"/>
      <c r="G33" s="93"/>
      <c r="H33" s="93"/>
    </row>
    <row r="34" spans="2:8" ht="20.25" customHeight="1">
      <c r="B34" s="93" t="s">
        <v>580</v>
      </c>
      <c r="C34" s="93"/>
      <c r="D34" s="93"/>
      <c r="E34" s="93"/>
      <c r="F34" s="93"/>
      <c r="G34" s="93"/>
      <c r="H34" s="93"/>
    </row>
    <row r="35" spans="2:8" ht="20.25" customHeight="1">
      <c r="B35" s="93" t="s">
        <v>581</v>
      </c>
      <c r="C35" s="93"/>
      <c r="D35" s="93"/>
      <c r="E35" s="93"/>
      <c r="F35" s="93"/>
      <c r="G35" s="93"/>
      <c r="H35" s="93"/>
    </row>
  </sheetData>
  <mergeCells count="55">
    <mergeCell ref="B5:B6"/>
    <mergeCell ref="D5:D6"/>
    <mergeCell ref="E5:E6"/>
    <mergeCell ref="G5:G6"/>
    <mergeCell ref="H10:H11"/>
    <mergeCell ref="I10:I11"/>
    <mergeCell ref="B7:B9"/>
    <mergeCell ref="D7:D9"/>
    <mergeCell ref="E7:E9"/>
    <mergeCell ref="G7:G9"/>
    <mergeCell ref="H5:H6"/>
    <mergeCell ref="I5:I6"/>
    <mergeCell ref="H7:H9"/>
    <mergeCell ref="I7:I9"/>
    <mergeCell ref="H12:H13"/>
    <mergeCell ref="I12:I13"/>
    <mergeCell ref="B10:B11"/>
    <mergeCell ref="D10:D11"/>
    <mergeCell ref="B12:B13"/>
    <mergeCell ref="D12:D13"/>
    <mergeCell ref="E12:E13"/>
    <mergeCell ref="G12:G13"/>
    <mergeCell ref="E10:E11"/>
    <mergeCell ref="G10:G11"/>
    <mergeCell ref="B14:B16"/>
    <mergeCell ref="D14:D16"/>
    <mergeCell ref="E14:E16"/>
    <mergeCell ref="G14:G16"/>
    <mergeCell ref="B18:B19"/>
    <mergeCell ref="D18:D19"/>
    <mergeCell ref="E18:E19"/>
    <mergeCell ref="G18:G19"/>
    <mergeCell ref="I14:I16"/>
    <mergeCell ref="H18:H19"/>
    <mergeCell ref="I18:I19"/>
    <mergeCell ref="H23:H24"/>
    <mergeCell ref="I23:I24"/>
    <mergeCell ref="G26:G27"/>
    <mergeCell ref="E23:E24"/>
    <mergeCell ref="G23:G24"/>
    <mergeCell ref="H14:H16"/>
    <mergeCell ref="D23:D24"/>
    <mergeCell ref="B26:B27"/>
    <mergeCell ref="D26:D27"/>
    <mergeCell ref="E26:E27"/>
    <mergeCell ref="A3:C3"/>
    <mergeCell ref="H28:H29"/>
    <mergeCell ref="I28:I29"/>
    <mergeCell ref="B28:B29"/>
    <mergeCell ref="D28:D29"/>
    <mergeCell ref="E28:E29"/>
    <mergeCell ref="G28:G29"/>
    <mergeCell ref="H26:H27"/>
    <mergeCell ref="I26:I27"/>
    <mergeCell ref="B23:B24"/>
  </mergeCells>
  <printOptions/>
  <pageMargins left="0.5905511811023623" right="0.3937007874015748" top="0.7874015748031497" bottom="0" header="0.3937007874015748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Kawasaki1588</cp:lastModifiedBy>
  <cp:lastPrinted>2009-11-04T07:17:37Z</cp:lastPrinted>
  <dcterms:created xsi:type="dcterms:W3CDTF">2000-12-11T04:05:29Z</dcterms:created>
  <dcterms:modified xsi:type="dcterms:W3CDTF">2009-11-04T07:18:10Z</dcterms:modified>
  <cp:category/>
  <cp:version/>
  <cp:contentType/>
  <cp:contentStatus/>
</cp:coreProperties>
</file>